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2\Final\"/>
    </mc:Choice>
  </mc:AlternateContent>
  <xr:revisionPtr revIDLastSave="0" documentId="8_{4309F97A-A398-43DE-8D62-C590EAB87AAE}" xr6:coauthVersionLast="47" xr6:coauthVersionMax="47" xr10:uidLastSave="{00000000-0000-0000-0000-000000000000}"/>
  <workbookProtection workbookAlgorithmName="SHA-512" workbookHashValue="cnDwh4wynA01YgNrUqXI3SwCVXb8WExK9dI7BFTuy+1hKdCN7tUjqxLMa5mfo2YMzK2E3/fqb/MM06IJTAqpog==" workbookSaltValue="qQEvoGQ+GvnxGHhK+6lopA==" workbookSpinCount="100000" lockStructure="1"/>
  <bookViews>
    <workbookView xWindow="-110" yWindow="-110" windowWidth="19420" windowHeight="11500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7" i="2" l="1"/>
  <c r="N87" i="2"/>
  <c r="M87" i="2"/>
  <c r="L87" i="2"/>
  <c r="K87" i="2"/>
  <c r="J87" i="2"/>
  <c r="I87" i="2"/>
  <c r="H87" i="2"/>
  <c r="G87" i="2"/>
  <c r="F87" i="2"/>
  <c r="F115" i="2" s="1"/>
  <c r="D87" i="2"/>
  <c r="D115" i="2" s="1"/>
  <c r="C87" i="2"/>
  <c r="C115" i="2" s="1"/>
  <c r="B87" i="2"/>
  <c r="O87" i="3"/>
  <c r="O115" i="3" s="1"/>
  <c r="N87" i="3"/>
  <c r="M87" i="3"/>
  <c r="L87" i="3"/>
  <c r="L115" i="3" s="1"/>
  <c r="R115" i="3" s="1"/>
  <c r="K87" i="3"/>
  <c r="J87" i="3"/>
  <c r="J115" i="3" s="1"/>
  <c r="I87" i="3"/>
  <c r="H87" i="3"/>
  <c r="G87" i="3"/>
  <c r="F87" i="3"/>
  <c r="D87" i="3"/>
  <c r="C87" i="3"/>
  <c r="B87" i="3"/>
  <c r="B115" i="3" s="1"/>
  <c r="O87" i="4"/>
  <c r="N87" i="4"/>
  <c r="M87" i="4"/>
  <c r="L87" i="4"/>
  <c r="K87" i="4"/>
  <c r="J87" i="4"/>
  <c r="I87" i="4"/>
  <c r="H87" i="4"/>
  <c r="G87" i="4"/>
  <c r="F87" i="4"/>
  <c r="F115" i="4" s="1"/>
  <c r="D87" i="4"/>
  <c r="D115" i="4" s="1"/>
  <c r="C87" i="4"/>
  <c r="C115" i="4" s="1"/>
  <c r="B87" i="4"/>
  <c r="O87" i="5"/>
  <c r="N87" i="5"/>
  <c r="N115" i="5" s="1"/>
  <c r="M87" i="5"/>
  <c r="L87" i="5"/>
  <c r="L115" i="5" s="1"/>
  <c r="R115" i="5" s="1"/>
  <c r="K87" i="5"/>
  <c r="J87" i="5"/>
  <c r="I87" i="5"/>
  <c r="H87" i="5"/>
  <c r="G87" i="5"/>
  <c r="G115" i="5" s="1"/>
  <c r="F87" i="5"/>
  <c r="D87" i="5"/>
  <c r="C87" i="5"/>
  <c r="B87" i="5"/>
  <c r="O87" i="6"/>
  <c r="N87" i="6"/>
  <c r="M87" i="6"/>
  <c r="M115" i="6" s="1"/>
  <c r="S115" i="6" s="1"/>
  <c r="L87" i="6"/>
  <c r="K87" i="6"/>
  <c r="J87" i="6"/>
  <c r="J115" i="6" s="1"/>
  <c r="I87" i="6"/>
  <c r="H87" i="6"/>
  <c r="G87" i="6"/>
  <c r="G115" i="6" s="1"/>
  <c r="F87" i="6"/>
  <c r="D87" i="6"/>
  <c r="D115" i="6" s="1"/>
  <c r="C87" i="6"/>
  <c r="B87" i="6"/>
  <c r="O87" i="7"/>
  <c r="N87" i="7"/>
  <c r="M87" i="7"/>
  <c r="L87" i="7"/>
  <c r="K87" i="7"/>
  <c r="J87" i="7"/>
  <c r="I87" i="7"/>
  <c r="H87" i="7"/>
  <c r="G87" i="7"/>
  <c r="F87" i="7"/>
  <c r="D87" i="7"/>
  <c r="C87" i="7"/>
  <c r="C115" i="7" s="1"/>
  <c r="B87" i="7"/>
  <c r="B115" i="7" s="1"/>
  <c r="O87" i="8"/>
  <c r="N87" i="8"/>
  <c r="N115" i="8" s="1"/>
  <c r="M87" i="8"/>
  <c r="M115" i="8" s="1"/>
  <c r="S115" i="8" s="1"/>
  <c r="L87" i="8"/>
  <c r="K87" i="8"/>
  <c r="J87" i="8"/>
  <c r="J115" i="8" s="1"/>
  <c r="I87" i="8"/>
  <c r="H87" i="8"/>
  <c r="H115" i="8" s="1"/>
  <c r="G87" i="8"/>
  <c r="F87" i="8"/>
  <c r="D87" i="8"/>
  <c r="C87" i="8"/>
  <c r="B87" i="8"/>
  <c r="O87" i="9"/>
  <c r="O114" i="9" s="1"/>
  <c r="N87" i="9"/>
  <c r="N114" i="9" s="1"/>
  <c r="M87" i="9"/>
  <c r="L87" i="9"/>
  <c r="K87" i="9"/>
  <c r="J87" i="9"/>
  <c r="I87" i="9"/>
  <c r="H87" i="9"/>
  <c r="H115" i="9" s="1"/>
  <c r="G87" i="9"/>
  <c r="G115" i="9" s="1"/>
  <c r="F87" i="9"/>
  <c r="D87" i="9"/>
  <c r="D115" i="9" s="1"/>
  <c r="C87" i="9"/>
  <c r="C115" i="9" s="1"/>
  <c r="B87" i="9"/>
  <c r="O87" i="10"/>
  <c r="N87" i="10"/>
  <c r="N115" i="10" s="1"/>
  <c r="M87" i="10"/>
  <c r="L87" i="10"/>
  <c r="L115" i="10" s="1"/>
  <c r="R115" i="10" s="1"/>
  <c r="K87" i="10"/>
  <c r="J87" i="10"/>
  <c r="I87" i="10"/>
  <c r="H87" i="10"/>
  <c r="G87" i="10"/>
  <c r="F87" i="10"/>
  <c r="D87" i="10"/>
  <c r="C87" i="10"/>
  <c r="B87" i="10"/>
  <c r="O87" i="11"/>
  <c r="N87" i="11"/>
  <c r="M87" i="11"/>
  <c r="L87" i="11"/>
  <c r="L115" i="11" s="1"/>
  <c r="R115" i="11" s="1"/>
  <c r="K87" i="11"/>
  <c r="J87" i="11"/>
  <c r="I87" i="11"/>
  <c r="I115" i="11" s="1"/>
  <c r="H87" i="11"/>
  <c r="G87" i="11"/>
  <c r="F87" i="11"/>
  <c r="F115" i="11" s="1"/>
  <c r="D87" i="11"/>
  <c r="C87" i="11"/>
  <c r="C115" i="11" s="1"/>
  <c r="B87" i="11"/>
  <c r="O87" i="12"/>
  <c r="O114" i="12" s="1"/>
  <c r="N87" i="12"/>
  <c r="M87" i="12"/>
  <c r="L87" i="12"/>
  <c r="K87" i="12"/>
  <c r="J87" i="12"/>
  <c r="I87" i="12"/>
  <c r="H87" i="12"/>
  <c r="G87" i="12"/>
  <c r="F87" i="12"/>
  <c r="D87" i="12"/>
  <c r="C87" i="12"/>
  <c r="C115" i="12" s="1"/>
  <c r="B87" i="12"/>
  <c r="B115" i="12" s="1"/>
  <c r="O87" i="13"/>
  <c r="N87" i="13"/>
  <c r="M87" i="13"/>
  <c r="M115" i="13" s="1"/>
  <c r="S115" i="13" s="1"/>
  <c r="L87" i="13"/>
  <c r="K87" i="13"/>
  <c r="J87" i="13"/>
  <c r="J115" i="13" s="1"/>
  <c r="I87" i="13"/>
  <c r="H87" i="13"/>
  <c r="H115" i="13" s="1"/>
  <c r="G87" i="13"/>
  <c r="F87" i="13"/>
  <c r="D87" i="13"/>
  <c r="C87" i="13"/>
  <c r="B87" i="13"/>
  <c r="O87" i="14"/>
  <c r="N87" i="14"/>
  <c r="M87" i="14"/>
  <c r="L87" i="14"/>
  <c r="K87" i="14"/>
  <c r="J87" i="14"/>
  <c r="I87" i="14"/>
  <c r="H87" i="14"/>
  <c r="G87" i="14"/>
  <c r="G115" i="14" s="1"/>
  <c r="F87" i="14"/>
  <c r="D87" i="14"/>
  <c r="C87" i="14"/>
  <c r="C115" i="14" s="1"/>
  <c r="B87" i="14"/>
  <c r="O87" i="15"/>
  <c r="O114" i="15" s="1"/>
  <c r="N87" i="15"/>
  <c r="M87" i="15"/>
  <c r="L87" i="15"/>
  <c r="K87" i="15"/>
  <c r="K115" i="15" s="1"/>
  <c r="J87" i="15"/>
  <c r="I87" i="15"/>
  <c r="H87" i="15"/>
  <c r="G87" i="15"/>
  <c r="F87" i="15"/>
  <c r="D87" i="15"/>
  <c r="C87" i="15"/>
  <c r="B87" i="15"/>
  <c r="O87" i="16"/>
  <c r="N87" i="16"/>
  <c r="M87" i="16"/>
  <c r="L87" i="16"/>
  <c r="K87" i="16"/>
  <c r="K115" i="16" s="1"/>
  <c r="J87" i="16"/>
  <c r="I87" i="16"/>
  <c r="H87" i="16"/>
  <c r="H115" i="16" s="1"/>
  <c r="G87" i="16"/>
  <c r="F87" i="16"/>
  <c r="D87" i="16"/>
  <c r="C87" i="16"/>
  <c r="C115" i="16" s="1"/>
  <c r="B87" i="16"/>
  <c r="O87" i="17"/>
  <c r="O114" i="17" s="1"/>
  <c r="N87" i="17"/>
  <c r="M87" i="17"/>
  <c r="L87" i="17"/>
  <c r="K87" i="17"/>
  <c r="J87" i="17"/>
  <c r="I87" i="17"/>
  <c r="I115" i="17" s="1"/>
  <c r="H87" i="17"/>
  <c r="H115" i="17" s="1"/>
  <c r="G87" i="17"/>
  <c r="F87" i="17"/>
  <c r="D87" i="17"/>
  <c r="C87" i="17"/>
  <c r="B87" i="17"/>
  <c r="O87" i="18"/>
  <c r="O115" i="18" s="1"/>
  <c r="N87" i="18"/>
  <c r="M87" i="18"/>
  <c r="L87" i="18"/>
  <c r="L115" i="18" s="1"/>
  <c r="R115" i="18" s="1"/>
  <c r="K87" i="18"/>
  <c r="J87" i="18"/>
  <c r="I87" i="18"/>
  <c r="H87" i="18"/>
  <c r="H115" i="18" s="1"/>
  <c r="G87" i="18"/>
  <c r="F87" i="18"/>
  <c r="D87" i="18"/>
  <c r="C87" i="18"/>
  <c r="B87" i="18"/>
  <c r="O87" i="19"/>
  <c r="N87" i="19"/>
  <c r="M87" i="19"/>
  <c r="M115" i="19" s="1"/>
  <c r="S115" i="19" s="1"/>
  <c r="L87" i="19"/>
  <c r="L115" i="19" s="1"/>
  <c r="R115" i="19" s="1"/>
  <c r="K87" i="19"/>
  <c r="J87" i="19"/>
  <c r="I87" i="19"/>
  <c r="H87" i="19"/>
  <c r="G87" i="19"/>
  <c r="F87" i="19"/>
  <c r="F115" i="19" s="1"/>
  <c r="D87" i="19"/>
  <c r="C87" i="19"/>
  <c r="B87" i="19"/>
  <c r="B115" i="19" s="1"/>
  <c r="O87" i="20"/>
  <c r="O114" i="20" s="1"/>
  <c r="N87" i="20"/>
  <c r="N114" i="20" s="1"/>
  <c r="M87" i="20"/>
  <c r="L87" i="20"/>
  <c r="K87" i="20"/>
  <c r="K115" i="20" s="1"/>
  <c r="J87" i="20"/>
  <c r="I87" i="20"/>
  <c r="H87" i="20"/>
  <c r="G87" i="20"/>
  <c r="F87" i="20"/>
  <c r="D87" i="20"/>
  <c r="C87" i="20"/>
  <c r="B87" i="20"/>
  <c r="O87" i="21"/>
  <c r="N87" i="21"/>
  <c r="M87" i="21"/>
  <c r="L87" i="21"/>
  <c r="L115" i="21" s="1"/>
  <c r="R115" i="21" s="1"/>
  <c r="K87" i="21"/>
  <c r="J87" i="21"/>
  <c r="J115" i="21" s="1"/>
  <c r="I87" i="21"/>
  <c r="I115" i="21" s="1"/>
  <c r="H87" i="21"/>
  <c r="G87" i="21"/>
  <c r="G115" i="21" s="1"/>
  <c r="F87" i="21"/>
  <c r="D87" i="21"/>
  <c r="C87" i="21"/>
  <c r="B87" i="21"/>
  <c r="O87" i="22"/>
  <c r="N87" i="22"/>
  <c r="N114" i="22" s="1"/>
  <c r="M87" i="22"/>
  <c r="L87" i="22"/>
  <c r="K87" i="22"/>
  <c r="J87" i="22"/>
  <c r="I87" i="22"/>
  <c r="H87" i="22"/>
  <c r="H115" i="22" s="1"/>
  <c r="G87" i="22"/>
  <c r="G115" i="22" s="1"/>
  <c r="F87" i="22"/>
  <c r="D87" i="22"/>
  <c r="C87" i="22"/>
  <c r="B87" i="22"/>
  <c r="O87" i="23"/>
  <c r="N87" i="23"/>
  <c r="N115" i="23" s="1"/>
  <c r="M87" i="23"/>
  <c r="M115" i="23" s="1"/>
  <c r="S115" i="23" s="1"/>
  <c r="L87" i="23"/>
  <c r="K87" i="23"/>
  <c r="K115" i="23" s="1"/>
  <c r="J87" i="23"/>
  <c r="I87" i="23"/>
  <c r="H87" i="23"/>
  <c r="G87" i="23"/>
  <c r="F87" i="23"/>
  <c r="F115" i="23" s="1"/>
  <c r="D87" i="23"/>
  <c r="C87" i="23"/>
  <c r="B87" i="23"/>
  <c r="O87" i="24"/>
  <c r="N87" i="24"/>
  <c r="M87" i="24"/>
  <c r="L87" i="24"/>
  <c r="L115" i="24" s="1"/>
  <c r="R115" i="24" s="1"/>
  <c r="K87" i="24"/>
  <c r="K115" i="24" s="1"/>
  <c r="J87" i="24"/>
  <c r="I87" i="24"/>
  <c r="H87" i="24"/>
  <c r="G87" i="24"/>
  <c r="F87" i="24"/>
  <c r="D87" i="24"/>
  <c r="D115" i="24" s="1"/>
  <c r="C87" i="24"/>
  <c r="B87" i="24"/>
  <c r="O87" i="25"/>
  <c r="O114" i="25" s="1"/>
  <c r="N87" i="25"/>
  <c r="N115" i="25" s="1"/>
  <c r="M87" i="25"/>
  <c r="L87" i="25"/>
  <c r="K87" i="25"/>
  <c r="J87" i="25"/>
  <c r="I87" i="25"/>
  <c r="H87" i="25"/>
  <c r="G87" i="25"/>
  <c r="F87" i="25"/>
  <c r="D87" i="25"/>
  <c r="C87" i="25"/>
  <c r="B87" i="25"/>
  <c r="O87" i="26"/>
  <c r="N87" i="26"/>
  <c r="M87" i="26"/>
  <c r="L87" i="26"/>
  <c r="K87" i="26"/>
  <c r="K115" i="26" s="1"/>
  <c r="J87" i="26"/>
  <c r="I87" i="26"/>
  <c r="H87" i="26"/>
  <c r="H115" i="26" s="1"/>
  <c r="G87" i="26"/>
  <c r="F87" i="26"/>
  <c r="F115" i="26" s="1"/>
  <c r="D87" i="26"/>
  <c r="C87" i="26"/>
  <c r="B87" i="26"/>
  <c r="O87" i="27"/>
  <c r="N87" i="27"/>
  <c r="N114" i="27" s="1"/>
  <c r="M87" i="27"/>
  <c r="L87" i="27"/>
  <c r="K87" i="27"/>
  <c r="J87" i="27"/>
  <c r="I87" i="27"/>
  <c r="H87" i="27"/>
  <c r="G87" i="27"/>
  <c r="G115" i="27" s="1"/>
  <c r="F87" i="27"/>
  <c r="D87" i="27"/>
  <c r="C87" i="27"/>
  <c r="B87" i="27"/>
  <c r="O87" i="28"/>
  <c r="N87" i="28"/>
  <c r="N115" i="28" s="1"/>
  <c r="M87" i="28"/>
  <c r="L87" i="28"/>
  <c r="L115" i="28" s="1"/>
  <c r="K87" i="28"/>
  <c r="J87" i="28"/>
  <c r="J115" i="28" s="1"/>
  <c r="I87" i="28"/>
  <c r="H87" i="28"/>
  <c r="G87" i="28"/>
  <c r="F87" i="28"/>
  <c r="D87" i="28"/>
  <c r="D115" i="28" s="1"/>
  <c r="C87" i="28"/>
  <c r="B87" i="28"/>
  <c r="O87" i="29"/>
  <c r="N87" i="29"/>
  <c r="M87" i="29"/>
  <c r="L87" i="29"/>
  <c r="K87" i="29"/>
  <c r="K115" i="29" s="1"/>
  <c r="J87" i="29"/>
  <c r="J115" i="29" s="1"/>
  <c r="I87" i="29"/>
  <c r="H87" i="29"/>
  <c r="G87" i="29"/>
  <c r="F87" i="29"/>
  <c r="D87" i="29"/>
  <c r="C87" i="29"/>
  <c r="C115" i="29" s="1"/>
  <c r="B87" i="29"/>
  <c r="O87" i="30"/>
  <c r="N87" i="30"/>
  <c r="M87" i="30"/>
  <c r="L87" i="30"/>
  <c r="K87" i="30"/>
  <c r="J87" i="30"/>
  <c r="I87" i="30"/>
  <c r="I115" i="30" s="1"/>
  <c r="H87" i="30"/>
  <c r="G87" i="30"/>
  <c r="F87" i="30"/>
  <c r="D87" i="30"/>
  <c r="C87" i="30"/>
  <c r="B87" i="30"/>
  <c r="O87" i="31"/>
  <c r="O114" i="31" s="1"/>
  <c r="N87" i="31"/>
  <c r="M87" i="31"/>
  <c r="L87" i="31"/>
  <c r="K87" i="31"/>
  <c r="J87" i="31"/>
  <c r="J115" i="31" s="1"/>
  <c r="I87" i="31"/>
  <c r="H87" i="31"/>
  <c r="H115" i="31" s="1"/>
  <c r="G87" i="31"/>
  <c r="G115" i="31" s="1"/>
  <c r="F87" i="31"/>
  <c r="D87" i="31"/>
  <c r="C87" i="31"/>
  <c r="C115" i="31" s="1"/>
  <c r="B87" i="31"/>
  <c r="O87" i="32"/>
  <c r="O115" i="32" s="1"/>
  <c r="N87" i="32"/>
  <c r="M87" i="32"/>
  <c r="M115" i="32" s="1"/>
  <c r="S115" i="32" s="1"/>
  <c r="L87" i="32"/>
  <c r="K87" i="32"/>
  <c r="J87" i="32"/>
  <c r="I87" i="32"/>
  <c r="H87" i="32"/>
  <c r="G87" i="32"/>
  <c r="F87" i="32"/>
  <c r="D87" i="32"/>
  <c r="C87" i="32"/>
  <c r="B87" i="32"/>
  <c r="O87" i="33"/>
  <c r="N87" i="33"/>
  <c r="M87" i="33"/>
  <c r="L87" i="33"/>
  <c r="L115" i="33" s="1"/>
  <c r="R115" i="33" s="1"/>
  <c r="K87" i="33"/>
  <c r="J87" i="33"/>
  <c r="I87" i="33"/>
  <c r="I115" i="33" s="1"/>
  <c r="H87" i="33"/>
  <c r="G87" i="33"/>
  <c r="F87" i="33"/>
  <c r="F115" i="33" s="1"/>
  <c r="D87" i="33"/>
  <c r="C87" i="33"/>
  <c r="C115" i="33" s="1"/>
  <c r="B87" i="33"/>
  <c r="O87" i="34"/>
  <c r="O114" i="34" s="1"/>
  <c r="N87" i="34"/>
  <c r="M87" i="34"/>
  <c r="L87" i="34"/>
  <c r="K87" i="34"/>
  <c r="J87" i="34"/>
  <c r="I87" i="34"/>
  <c r="H87" i="34"/>
  <c r="G87" i="34"/>
  <c r="F87" i="34"/>
  <c r="D87" i="34"/>
  <c r="C87" i="34"/>
  <c r="B87" i="34"/>
  <c r="O87" i="35"/>
  <c r="N87" i="35"/>
  <c r="M87" i="35"/>
  <c r="M115" i="35" s="1"/>
  <c r="S115" i="35" s="1"/>
  <c r="L87" i="35"/>
  <c r="K87" i="35"/>
  <c r="J87" i="35"/>
  <c r="J115" i="35" s="1"/>
  <c r="I87" i="35"/>
  <c r="H87" i="35"/>
  <c r="H115" i="35" s="1"/>
  <c r="G87" i="35"/>
  <c r="F87" i="35"/>
  <c r="D87" i="35"/>
  <c r="C87" i="35"/>
  <c r="B87" i="35"/>
  <c r="O87" i="36"/>
  <c r="N87" i="36"/>
  <c r="M87" i="36"/>
  <c r="L87" i="36"/>
  <c r="K87" i="36"/>
  <c r="J87" i="36"/>
  <c r="I87" i="36"/>
  <c r="H87" i="36"/>
  <c r="G87" i="36"/>
  <c r="F87" i="36"/>
  <c r="F115" i="36" s="1"/>
  <c r="D87" i="36"/>
  <c r="C87" i="36"/>
  <c r="C115" i="36" s="1"/>
  <c r="B87" i="36"/>
  <c r="B115" i="36" s="1"/>
  <c r="O87" i="37"/>
  <c r="N87" i="37"/>
  <c r="M87" i="37"/>
  <c r="M115" i="37" s="1"/>
  <c r="S115" i="37" s="1"/>
  <c r="L87" i="37"/>
  <c r="K87" i="37"/>
  <c r="K115" i="37" s="1"/>
  <c r="J87" i="37"/>
  <c r="I87" i="37"/>
  <c r="H87" i="37"/>
  <c r="G87" i="37"/>
  <c r="F87" i="37"/>
  <c r="D87" i="37"/>
  <c r="C87" i="37"/>
  <c r="B87" i="37"/>
  <c r="O87" i="38"/>
  <c r="N87" i="38"/>
  <c r="M87" i="38"/>
  <c r="L87" i="38"/>
  <c r="K87" i="38"/>
  <c r="J87" i="38"/>
  <c r="I87" i="38"/>
  <c r="H87" i="38"/>
  <c r="H115" i="38" s="1"/>
  <c r="G87" i="38"/>
  <c r="G115" i="38" s="1"/>
  <c r="F87" i="38"/>
  <c r="F115" i="38" s="1"/>
  <c r="D87" i="38"/>
  <c r="C87" i="38"/>
  <c r="B87" i="38"/>
  <c r="B115" i="38" s="1"/>
  <c r="O87" i="39"/>
  <c r="O115" i="39" s="1"/>
  <c r="N87" i="39"/>
  <c r="M87" i="39"/>
  <c r="L87" i="39"/>
  <c r="K87" i="39"/>
  <c r="J87" i="39"/>
  <c r="I87" i="39"/>
  <c r="H87" i="39"/>
  <c r="G87" i="39"/>
  <c r="F87" i="39"/>
  <c r="D87" i="39"/>
  <c r="C87" i="39"/>
  <c r="B87" i="39"/>
  <c r="O87" i="40"/>
  <c r="O114" i="40" s="1"/>
  <c r="N87" i="40"/>
  <c r="M87" i="40"/>
  <c r="L87" i="40"/>
  <c r="L115" i="40" s="1"/>
  <c r="R115" i="40" s="1"/>
  <c r="K87" i="40"/>
  <c r="K115" i="40" s="1"/>
  <c r="J87" i="40"/>
  <c r="J115" i="40" s="1"/>
  <c r="I87" i="40"/>
  <c r="H87" i="40"/>
  <c r="G87" i="40"/>
  <c r="G115" i="40" s="1"/>
  <c r="F87" i="40"/>
  <c r="D87" i="40"/>
  <c r="D115" i="40" s="1"/>
  <c r="C87" i="40"/>
  <c r="B87" i="40"/>
  <c r="O87" i="41"/>
  <c r="N87" i="41"/>
  <c r="M87" i="41"/>
  <c r="L87" i="41"/>
  <c r="K87" i="41"/>
  <c r="J87" i="41"/>
  <c r="I87" i="41"/>
  <c r="H87" i="41"/>
  <c r="G87" i="41"/>
  <c r="F87" i="41"/>
  <c r="D87" i="41"/>
  <c r="C87" i="41"/>
  <c r="B87" i="41"/>
  <c r="B115" i="41" s="1"/>
  <c r="O87" i="42"/>
  <c r="O115" i="42" s="1"/>
  <c r="N87" i="42"/>
  <c r="N115" i="42" s="1"/>
  <c r="M87" i="42"/>
  <c r="L87" i="42"/>
  <c r="K87" i="42"/>
  <c r="K115" i="42" s="1"/>
  <c r="J87" i="42"/>
  <c r="I87" i="42"/>
  <c r="I115" i="42" s="1"/>
  <c r="H87" i="42"/>
  <c r="G87" i="42"/>
  <c r="F87" i="42"/>
  <c r="D87" i="42"/>
  <c r="C87" i="42"/>
  <c r="C115" i="42" s="1"/>
  <c r="B87" i="42"/>
  <c r="O87" i="43"/>
  <c r="N87" i="43"/>
  <c r="M87" i="43"/>
  <c r="L87" i="43"/>
  <c r="K87" i="43"/>
  <c r="J87" i="43"/>
  <c r="J115" i="43" s="1"/>
  <c r="I87" i="43"/>
  <c r="H87" i="43"/>
  <c r="G87" i="43"/>
  <c r="G115" i="43" s="1"/>
  <c r="F87" i="43"/>
  <c r="D87" i="43"/>
  <c r="C87" i="43"/>
  <c r="C115" i="43" s="1"/>
  <c r="B87" i="43"/>
  <c r="B115" i="43" s="1"/>
  <c r="O87" i="44"/>
  <c r="O115" i="44" s="1"/>
  <c r="N87" i="44"/>
  <c r="N115" i="44" s="1"/>
  <c r="M87" i="44"/>
  <c r="L87" i="44"/>
  <c r="K87" i="44"/>
  <c r="J87" i="44"/>
  <c r="I87" i="44"/>
  <c r="H87" i="44"/>
  <c r="G87" i="44"/>
  <c r="F87" i="44"/>
  <c r="D87" i="44"/>
  <c r="C87" i="44"/>
  <c r="B87" i="44"/>
  <c r="O87" i="45"/>
  <c r="O114" i="45" s="1"/>
  <c r="N87" i="45"/>
  <c r="N114" i="45" s="1"/>
  <c r="M87" i="45"/>
  <c r="L87" i="45"/>
  <c r="K87" i="45"/>
  <c r="K115" i="45" s="1"/>
  <c r="J87" i="45"/>
  <c r="I87" i="45"/>
  <c r="H87" i="45"/>
  <c r="H115" i="45" s="1"/>
  <c r="G87" i="45"/>
  <c r="G115" i="45" s="1"/>
  <c r="F87" i="45"/>
  <c r="D87" i="45"/>
  <c r="C87" i="45"/>
  <c r="C115" i="45" s="1"/>
  <c r="B87" i="45"/>
  <c r="O87" i="46"/>
  <c r="N87" i="46"/>
  <c r="M87" i="46"/>
  <c r="L87" i="46"/>
  <c r="L115" i="46" s="1"/>
  <c r="R115" i="46" s="1"/>
  <c r="K87" i="46"/>
  <c r="J87" i="46"/>
  <c r="I87" i="46"/>
  <c r="H87" i="46"/>
  <c r="G87" i="46"/>
  <c r="F87" i="46"/>
  <c r="D87" i="46"/>
  <c r="C87" i="46"/>
  <c r="B87" i="46"/>
  <c r="O87" i="47"/>
  <c r="O114" i="47" s="1"/>
  <c r="N87" i="47"/>
  <c r="N114" i="47" s="1"/>
  <c r="M87" i="47"/>
  <c r="L87" i="47"/>
  <c r="K87" i="47"/>
  <c r="J87" i="47"/>
  <c r="I87" i="47"/>
  <c r="H87" i="47"/>
  <c r="G87" i="47"/>
  <c r="F87" i="47"/>
  <c r="D87" i="47"/>
  <c r="C87" i="47"/>
  <c r="B87" i="47"/>
  <c r="O87" i="48"/>
  <c r="N87" i="48"/>
  <c r="M87" i="48"/>
  <c r="M115" i="48" s="1"/>
  <c r="S115" i="48" s="1"/>
  <c r="L87" i="48"/>
  <c r="K87" i="48"/>
  <c r="J87" i="48"/>
  <c r="I87" i="48"/>
  <c r="I115" i="48" s="1"/>
  <c r="H87" i="48"/>
  <c r="G87" i="48"/>
  <c r="F87" i="48"/>
  <c r="F115" i="48" s="1"/>
  <c r="D87" i="48"/>
  <c r="C87" i="48"/>
  <c r="B87" i="48"/>
  <c r="O87" i="49"/>
  <c r="N87" i="49"/>
  <c r="N114" i="49" s="1"/>
  <c r="M87" i="49"/>
  <c r="L87" i="49"/>
  <c r="K87" i="49"/>
  <c r="J87" i="49"/>
  <c r="I87" i="49"/>
  <c r="H87" i="49"/>
  <c r="G87" i="49"/>
  <c r="G115" i="49" s="1"/>
  <c r="F87" i="49"/>
  <c r="F115" i="49" s="1"/>
  <c r="D87" i="49"/>
  <c r="C87" i="49"/>
  <c r="B87" i="49"/>
  <c r="O87" i="50"/>
  <c r="O115" i="50" s="1"/>
  <c r="N87" i="50"/>
  <c r="M87" i="50"/>
  <c r="M115" i="50" s="1"/>
  <c r="S115" i="50" s="1"/>
  <c r="L87" i="50"/>
  <c r="K87" i="50"/>
  <c r="J87" i="50"/>
  <c r="I87" i="50"/>
  <c r="H87" i="50"/>
  <c r="G87" i="50"/>
  <c r="F87" i="50"/>
  <c r="D87" i="50"/>
  <c r="D115" i="50" s="1"/>
  <c r="C87" i="50"/>
  <c r="B87" i="50"/>
  <c r="O87" i="51"/>
  <c r="N87" i="51"/>
  <c r="M87" i="51"/>
  <c r="L87" i="51"/>
  <c r="K87" i="51"/>
  <c r="K115" i="51" s="1"/>
  <c r="J87" i="51"/>
  <c r="I87" i="51"/>
  <c r="H87" i="51"/>
  <c r="H115" i="51" s="1"/>
  <c r="G87" i="51"/>
  <c r="F87" i="51"/>
  <c r="D87" i="51"/>
  <c r="D115" i="51" s="1"/>
  <c r="C87" i="51"/>
  <c r="B87" i="51"/>
  <c r="B115" i="51" s="1"/>
  <c r="O87" i="52"/>
  <c r="N87" i="52"/>
  <c r="N114" i="52" s="1"/>
  <c r="M87" i="52"/>
  <c r="L87" i="52"/>
  <c r="K87" i="52"/>
  <c r="J87" i="52"/>
  <c r="I87" i="52"/>
  <c r="H87" i="52"/>
  <c r="G87" i="52"/>
  <c r="F87" i="52"/>
  <c r="D87" i="52"/>
  <c r="C87" i="52"/>
  <c r="B87" i="52"/>
  <c r="O87" i="53"/>
  <c r="N87" i="53"/>
  <c r="M87" i="53"/>
  <c r="L87" i="53"/>
  <c r="L115" i="53" s="1"/>
  <c r="R115" i="53" s="1"/>
  <c r="K87" i="53"/>
  <c r="J87" i="53"/>
  <c r="I87" i="53"/>
  <c r="H87" i="53"/>
  <c r="H115" i="53" s="1"/>
  <c r="G87" i="53"/>
  <c r="F87" i="53"/>
  <c r="D87" i="53"/>
  <c r="C87" i="53"/>
  <c r="B87" i="53"/>
  <c r="O87" i="54"/>
  <c r="N87" i="54"/>
  <c r="M87" i="54"/>
  <c r="L87" i="54"/>
  <c r="K87" i="54"/>
  <c r="J87" i="54"/>
  <c r="I87" i="54"/>
  <c r="H87" i="54"/>
  <c r="G87" i="54"/>
  <c r="F87" i="54"/>
  <c r="D87" i="54"/>
  <c r="C87" i="54"/>
  <c r="B87" i="54"/>
  <c r="B115" i="54" s="1"/>
  <c r="O87" i="55"/>
  <c r="N87" i="55"/>
  <c r="M87" i="55"/>
  <c r="L87" i="55"/>
  <c r="K87" i="55"/>
  <c r="K115" i="55" s="1"/>
  <c r="J87" i="55"/>
  <c r="I87" i="55"/>
  <c r="I115" i="55" s="1"/>
  <c r="H87" i="55"/>
  <c r="G87" i="55"/>
  <c r="F87" i="55"/>
  <c r="D87" i="55"/>
  <c r="C87" i="55"/>
  <c r="B87" i="55"/>
  <c r="O87" i="1"/>
  <c r="N87" i="1"/>
  <c r="M87" i="1"/>
  <c r="L87" i="1"/>
  <c r="K87" i="1"/>
  <c r="J87" i="1"/>
  <c r="I87" i="1"/>
  <c r="H87" i="1"/>
  <c r="G87" i="1"/>
  <c r="F87" i="1"/>
  <c r="D87" i="1"/>
  <c r="C87" i="1"/>
  <c r="C115" i="1" s="1"/>
  <c r="B87" i="1"/>
  <c r="B115" i="1" s="1"/>
  <c r="S115" i="2"/>
  <c r="O115" i="2"/>
  <c r="N115" i="2"/>
  <c r="M115" i="2"/>
  <c r="L115" i="2"/>
  <c r="R115" i="2" s="1"/>
  <c r="K115" i="2"/>
  <c r="J115" i="2"/>
  <c r="I115" i="2"/>
  <c r="H115" i="2"/>
  <c r="G115" i="2"/>
  <c r="B115" i="2"/>
  <c r="O114" i="2"/>
  <c r="N114" i="2"/>
  <c r="U113" i="2"/>
  <c r="T113" i="2"/>
  <c r="S113" i="2"/>
  <c r="R113" i="2"/>
  <c r="S112" i="2"/>
  <c r="R112" i="2"/>
  <c r="E112" i="2"/>
  <c r="U112" i="2" s="1"/>
  <c r="S111" i="2"/>
  <c r="R111" i="2"/>
  <c r="E111" i="2"/>
  <c r="T111" i="2" s="1"/>
  <c r="S110" i="2"/>
  <c r="R110" i="2"/>
  <c r="E110" i="2"/>
  <c r="U110" i="2" s="1"/>
  <c r="S109" i="2"/>
  <c r="R109" i="2"/>
  <c r="E109" i="2"/>
  <c r="S108" i="2"/>
  <c r="R108" i="2"/>
  <c r="E108" i="2"/>
  <c r="U108" i="2" s="1"/>
  <c r="S107" i="2"/>
  <c r="R107" i="2"/>
  <c r="E107" i="2"/>
  <c r="U107" i="2" s="1"/>
  <c r="S106" i="2"/>
  <c r="R106" i="2"/>
  <c r="E106" i="2"/>
  <c r="U106" i="2" s="1"/>
  <c r="S105" i="2"/>
  <c r="R105" i="2"/>
  <c r="E105" i="2"/>
  <c r="U105" i="2" s="1"/>
  <c r="S104" i="2"/>
  <c r="R104" i="2"/>
  <c r="E104" i="2"/>
  <c r="U104" i="2" s="1"/>
  <c r="S103" i="2"/>
  <c r="R103" i="2"/>
  <c r="E103" i="2"/>
  <c r="U103" i="2" s="1"/>
  <c r="S102" i="2"/>
  <c r="R102" i="2"/>
  <c r="E102" i="2"/>
  <c r="U102" i="2" s="1"/>
  <c r="S101" i="2"/>
  <c r="R101" i="2"/>
  <c r="E101" i="2"/>
  <c r="S100" i="2"/>
  <c r="R100" i="2"/>
  <c r="E100" i="2"/>
  <c r="U100" i="2" s="1"/>
  <c r="S99" i="2"/>
  <c r="R99" i="2"/>
  <c r="E99" i="2"/>
  <c r="U99" i="2" s="1"/>
  <c r="S98" i="2"/>
  <c r="R98" i="2"/>
  <c r="E98" i="2"/>
  <c r="M97" i="2"/>
  <c r="L97" i="2"/>
  <c r="R97" i="2" s="1"/>
  <c r="K97" i="2"/>
  <c r="K114" i="2" s="1"/>
  <c r="J97" i="2"/>
  <c r="J114" i="2" s="1"/>
  <c r="I97" i="2"/>
  <c r="I114" i="2" s="1"/>
  <c r="H97" i="2"/>
  <c r="H114" i="2" s="1"/>
  <c r="G97" i="2"/>
  <c r="G114" i="2" s="1"/>
  <c r="F97" i="2"/>
  <c r="F114" i="2" s="1"/>
  <c r="D97" i="2"/>
  <c r="C97" i="2"/>
  <c r="C114" i="2" s="1"/>
  <c r="B97" i="2"/>
  <c r="B114" i="2" s="1"/>
  <c r="N115" i="3"/>
  <c r="M115" i="3"/>
  <c r="S115" i="3" s="1"/>
  <c r="K115" i="3"/>
  <c r="I115" i="3"/>
  <c r="H115" i="3"/>
  <c r="G115" i="3"/>
  <c r="F115" i="3"/>
  <c r="D115" i="3"/>
  <c r="C115" i="3"/>
  <c r="O114" i="3"/>
  <c r="N114" i="3"/>
  <c r="U113" i="3"/>
  <c r="T113" i="3"/>
  <c r="S113" i="3"/>
  <c r="R113" i="3"/>
  <c r="S112" i="3"/>
  <c r="R112" i="3"/>
  <c r="E112" i="3"/>
  <c r="S111" i="3"/>
  <c r="R111" i="3"/>
  <c r="E111" i="3"/>
  <c r="U111" i="3" s="1"/>
  <c r="S110" i="3"/>
  <c r="R110" i="3"/>
  <c r="E110" i="3"/>
  <c r="T110" i="3" s="1"/>
  <c r="S109" i="3"/>
  <c r="R109" i="3"/>
  <c r="E109" i="3"/>
  <c r="U109" i="3" s="1"/>
  <c r="S108" i="3"/>
  <c r="R108" i="3"/>
  <c r="E108" i="3"/>
  <c r="T108" i="3" s="1"/>
  <c r="S107" i="3"/>
  <c r="R107" i="3"/>
  <c r="E107" i="3"/>
  <c r="U107" i="3" s="1"/>
  <c r="S106" i="3"/>
  <c r="R106" i="3"/>
  <c r="E106" i="3"/>
  <c r="U106" i="3" s="1"/>
  <c r="S105" i="3"/>
  <c r="R105" i="3"/>
  <c r="E105" i="3"/>
  <c r="U105" i="3" s="1"/>
  <c r="S104" i="3"/>
  <c r="R104" i="3"/>
  <c r="E104" i="3"/>
  <c r="S103" i="3"/>
  <c r="R103" i="3"/>
  <c r="E103" i="3"/>
  <c r="U103" i="3" s="1"/>
  <c r="S102" i="3"/>
  <c r="R102" i="3"/>
  <c r="E102" i="3"/>
  <c r="S101" i="3"/>
  <c r="R101" i="3"/>
  <c r="E101" i="3"/>
  <c r="U101" i="3" s="1"/>
  <c r="S100" i="3"/>
  <c r="R100" i="3"/>
  <c r="E100" i="3"/>
  <c r="T100" i="3" s="1"/>
  <c r="S99" i="3"/>
  <c r="R99" i="3"/>
  <c r="E99" i="3"/>
  <c r="U99" i="3" s="1"/>
  <c r="S98" i="3"/>
  <c r="R98" i="3"/>
  <c r="E98" i="3"/>
  <c r="U98" i="3" s="1"/>
  <c r="M97" i="3"/>
  <c r="S97" i="3" s="1"/>
  <c r="L97" i="3"/>
  <c r="R97" i="3" s="1"/>
  <c r="K97" i="3"/>
  <c r="K114" i="3" s="1"/>
  <c r="J97" i="3"/>
  <c r="J114" i="3" s="1"/>
  <c r="I97" i="3"/>
  <c r="H97" i="3"/>
  <c r="H114" i="3" s="1"/>
  <c r="G97" i="3"/>
  <c r="G114" i="3" s="1"/>
  <c r="F97" i="3"/>
  <c r="F114" i="3" s="1"/>
  <c r="D97" i="3"/>
  <c r="D114" i="3" s="1"/>
  <c r="C97" i="3"/>
  <c r="C114" i="3" s="1"/>
  <c r="B97" i="3"/>
  <c r="B114" i="3" s="1"/>
  <c r="O115" i="4"/>
  <c r="N115" i="4"/>
  <c r="M115" i="4"/>
  <c r="S115" i="4" s="1"/>
  <c r="L115" i="4"/>
  <c r="R115" i="4" s="1"/>
  <c r="K115" i="4"/>
  <c r="J115" i="4"/>
  <c r="I115" i="4"/>
  <c r="H115" i="4"/>
  <c r="G115" i="4"/>
  <c r="B115" i="4"/>
  <c r="O114" i="4"/>
  <c r="N114" i="4"/>
  <c r="U113" i="4"/>
  <c r="T113" i="4"/>
  <c r="S113" i="4"/>
  <c r="R113" i="4"/>
  <c r="S112" i="4"/>
  <c r="R112" i="4"/>
  <c r="E112" i="4"/>
  <c r="U112" i="4" s="1"/>
  <c r="S111" i="4"/>
  <c r="R111" i="4"/>
  <c r="E111" i="4"/>
  <c r="T111" i="4" s="1"/>
  <c r="S110" i="4"/>
  <c r="R110" i="4"/>
  <c r="E110" i="4"/>
  <c r="T110" i="4" s="1"/>
  <c r="S109" i="4"/>
  <c r="R109" i="4"/>
  <c r="E109" i="4"/>
  <c r="U109" i="4" s="1"/>
  <c r="S108" i="4"/>
  <c r="R108" i="4"/>
  <c r="E108" i="4"/>
  <c r="U108" i="4" s="1"/>
  <c r="S107" i="4"/>
  <c r="R107" i="4"/>
  <c r="E107" i="4"/>
  <c r="S106" i="4"/>
  <c r="R106" i="4"/>
  <c r="E106" i="4"/>
  <c r="U106" i="4" s="1"/>
  <c r="S105" i="4"/>
  <c r="R105" i="4"/>
  <c r="E105" i="4"/>
  <c r="T105" i="4" s="1"/>
  <c r="S104" i="4"/>
  <c r="R104" i="4"/>
  <c r="E104" i="4"/>
  <c r="S103" i="4"/>
  <c r="R103" i="4"/>
  <c r="E103" i="4"/>
  <c r="T103" i="4" s="1"/>
  <c r="T102" i="4"/>
  <c r="S102" i="4"/>
  <c r="R102" i="4"/>
  <c r="E102" i="4"/>
  <c r="U102" i="4" s="1"/>
  <c r="S101" i="4"/>
  <c r="R101" i="4"/>
  <c r="E101" i="4"/>
  <c r="U101" i="4" s="1"/>
  <c r="T100" i="4"/>
  <c r="S100" i="4"/>
  <c r="R100" i="4"/>
  <c r="E100" i="4"/>
  <c r="U100" i="4" s="1"/>
  <c r="S99" i="4"/>
  <c r="R99" i="4"/>
  <c r="E99" i="4"/>
  <c r="S98" i="4"/>
  <c r="R98" i="4"/>
  <c r="E98" i="4"/>
  <c r="U98" i="4" s="1"/>
  <c r="M97" i="4"/>
  <c r="M114" i="4" s="1"/>
  <c r="S114" i="4" s="1"/>
  <c r="L97" i="4"/>
  <c r="R97" i="4" s="1"/>
  <c r="K97" i="4"/>
  <c r="K114" i="4" s="1"/>
  <c r="J97" i="4"/>
  <c r="J114" i="4" s="1"/>
  <c r="I97" i="4"/>
  <c r="I114" i="4" s="1"/>
  <c r="H97" i="4"/>
  <c r="H114" i="4" s="1"/>
  <c r="G97" i="4"/>
  <c r="G114" i="4" s="1"/>
  <c r="F97" i="4"/>
  <c r="D97" i="4"/>
  <c r="D114" i="4" s="1"/>
  <c r="C97" i="4"/>
  <c r="B97" i="4"/>
  <c r="S115" i="5"/>
  <c r="O115" i="5"/>
  <c r="M115" i="5"/>
  <c r="K115" i="5"/>
  <c r="J115" i="5"/>
  <c r="I115" i="5"/>
  <c r="H115" i="5"/>
  <c r="F115" i="5"/>
  <c r="D115" i="5"/>
  <c r="C115" i="5"/>
  <c r="B115" i="5"/>
  <c r="O114" i="5"/>
  <c r="N114" i="5"/>
  <c r="U113" i="5"/>
  <c r="T113" i="5"/>
  <c r="S113" i="5"/>
  <c r="R113" i="5"/>
  <c r="S112" i="5"/>
  <c r="R112" i="5"/>
  <c r="E112" i="5"/>
  <c r="U112" i="5" s="1"/>
  <c r="T111" i="5"/>
  <c r="S111" i="5"/>
  <c r="R111" i="5"/>
  <c r="E111" i="5"/>
  <c r="U111" i="5" s="1"/>
  <c r="S110" i="5"/>
  <c r="R110" i="5"/>
  <c r="E110" i="5"/>
  <c r="S109" i="5"/>
  <c r="R109" i="5"/>
  <c r="E109" i="5"/>
  <c r="U109" i="5" s="1"/>
  <c r="S108" i="5"/>
  <c r="R108" i="5"/>
  <c r="E108" i="5"/>
  <c r="S107" i="5"/>
  <c r="R107" i="5"/>
  <c r="E107" i="5"/>
  <c r="U107" i="5" s="1"/>
  <c r="S106" i="5"/>
  <c r="R106" i="5"/>
  <c r="E106" i="5"/>
  <c r="T106" i="5" s="1"/>
  <c r="T105" i="5"/>
  <c r="S105" i="5"/>
  <c r="R105" i="5"/>
  <c r="E105" i="5"/>
  <c r="U105" i="5" s="1"/>
  <c r="S104" i="5"/>
  <c r="R104" i="5"/>
  <c r="E104" i="5"/>
  <c r="U104" i="5" s="1"/>
  <c r="S103" i="5"/>
  <c r="R103" i="5"/>
  <c r="E103" i="5"/>
  <c r="U103" i="5" s="1"/>
  <c r="S102" i="5"/>
  <c r="R102" i="5"/>
  <c r="E102" i="5"/>
  <c r="S101" i="5"/>
  <c r="R101" i="5"/>
  <c r="E101" i="5"/>
  <c r="U101" i="5" s="1"/>
  <c r="U100" i="5"/>
  <c r="S100" i="5"/>
  <c r="R100" i="5"/>
  <c r="E100" i="5"/>
  <c r="T100" i="5" s="1"/>
  <c r="S99" i="5"/>
  <c r="R99" i="5"/>
  <c r="E99" i="5"/>
  <c r="U98" i="5"/>
  <c r="S98" i="5"/>
  <c r="R98" i="5"/>
  <c r="E98" i="5"/>
  <c r="T98" i="5" s="1"/>
  <c r="M97" i="5"/>
  <c r="M114" i="5" s="1"/>
  <c r="S114" i="5" s="1"/>
  <c r="L97" i="5"/>
  <c r="L114" i="5" s="1"/>
  <c r="R114" i="5" s="1"/>
  <c r="K97" i="5"/>
  <c r="K114" i="5" s="1"/>
  <c r="J97" i="5"/>
  <c r="J114" i="5" s="1"/>
  <c r="I97" i="5"/>
  <c r="I114" i="5" s="1"/>
  <c r="H97" i="5"/>
  <c r="H114" i="5" s="1"/>
  <c r="G97" i="5"/>
  <c r="F97" i="5"/>
  <c r="F114" i="5" s="1"/>
  <c r="D97" i="5"/>
  <c r="D114" i="5" s="1"/>
  <c r="C97" i="5"/>
  <c r="C114" i="5" s="1"/>
  <c r="B97" i="5"/>
  <c r="B114" i="5" s="1"/>
  <c r="O115" i="6"/>
  <c r="N115" i="6"/>
  <c r="L115" i="6"/>
  <c r="R115" i="6" s="1"/>
  <c r="K115" i="6"/>
  <c r="I115" i="6"/>
  <c r="H115" i="6"/>
  <c r="F115" i="6"/>
  <c r="C115" i="6"/>
  <c r="B115" i="6"/>
  <c r="O114" i="6"/>
  <c r="N114" i="6"/>
  <c r="U113" i="6"/>
  <c r="T113" i="6"/>
  <c r="S113" i="6"/>
  <c r="R113" i="6"/>
  <c r="S112" i="6"/>
  <c r="R112" i="6"/>
  <c r="E112" i="6"/>
  <c r="U112" i="6" s="1"/>
  <c r="U111" i="6"/>
  <c r="S111" i="6"/>
  <c r="R111" i="6"/>
  <c r="E111" i="6"/>
  <c r="T111" i="6" s="1"/>
  <c r="S110" i="6"/>
  <c r="R110" i="6"/>
  <c r="E110" i="6"/>
  <c r="U110" i="6" s="1"/>
  <c r="U109" i="6"/>
  <c r="S109" i="6"/>
  <c r="R109" i="6"/>
  <c r="E109" i="6"/>
  <c r="T109" i="6" s="1"/>
  <c r="S108" i="6"/>
  <c r="R108" i="6"/>
  <c r="E108" i="6"/>
  <c r="T108" i="6" s="1"/>
  <c r="S107" i="6"/>
  <c r="R107" i="6"/>
  <c r="E107" i="6"/>
  <c r="U107" i="6" s="1"/>
  <c r="S106" i="6"/>
  <c r="R106" i="6"/>
  <c r="E106" i="6"/>
  <c r="U106" i="6" s="1"/>
  <c r="S105" i="6"/>
  <c r="R105" i="6"/>
  <c r="E105" i="6"/>
  <c r="S104" i="6"/>
  <c r="R104" i="6"/>
  <c r="E104" i="6"/>
  <c r="U104" i="6" s="1"/>
  <c r="S103" i="6"/>
  <c r="R103" i="6"/>
  <c r="E103" i="6"/>
  <c r="T103" i="6" s="1"/>
  <c r="S102" i="6"/>
  <c r="R102" i="6"/>
  <c r="E102" i="6"/>
  <c r="T102" i="6" s="1"/>
  <c r="S101" i="6"/>
  <c r="R101" i="6"/>
  <c r="E101" i="6"/>
  <c r="T101" i="6" s="1"/>
  <c r="S100" i="6"/>
  <c r="R100" i="6"/>
  <c r="E100" i="6"/>
  <c r="T100" i="6" s="1"/>
  <c r="T99" i="6"/>
  <c r="S99" i="6"/>
  <c r="R99" i="6"/>
  <c r="E99" i="6"/>
  <c r="U99" i="6" s="1"/>
  <c r="S98" i="6"/>
  <c r="R98" i="6"/>
  <c r="E98" i="6"/>
  <c r="U98" i="6" s="1"/>
  <c r="M97" i="6"/>
  <c r="L97" i="6"/>
  <c r="K97" i="6"/>
  <c r="K114" i="6" s="1"/>
  <c r="J97" i="6"/>
  <c r="I97" i="6"/>
  <c r="H97" i="6"/>
  <c r="H114" i="6" s="1"/>
  <c r="G97" i="6"/>
  <c r="G114" i="6" s="1"/>
  <c r="F97" i="6"/>
  <c r="D97" i="6"/>
  <c r="D114" i="6" s="1"/>
  <c r="C97" i="6"/>
  <c r="B97" i="6"/>
  <c r="B114" i="6" s="1"/>
  <c r="O115" i="7"/>
  <c r="N115" i="7"/>
  <c r="M115" i="7"/>
  <c r="S115" i="7" s="1"/>
  <c r="L115" i="7"/>
  <c r="R115" i="7" s="1"/>
  <c r="K115" i="7"/>
  <c r="J115" i="7"/>
  <c r="I115" i="7"/>
  <c r="H115" i="7"/>
  <c r="G115" i="7"/>
  <c r="F115" i="7"/>
  <c r="D115" i="7"/>
  <c r="O114" i="7"/>
  <c r="N114" i="7"/>
  <c r="U113" i="7"/>
  <c r="T113" i="7"/>
  <c r="S113" i="7"/>
  <c r="R113" i="7"/>
  <c r="S112" i="7"/>
  <c r="R112" i="7"/>
  <c r="E112" i="7"/>
  <c r="T112" i="7" s="1"/>
  <c r="S111" i="7"/>
  <c r="R111" i="7"/>
  <c r="E111" i="7"/>
  <c r="T111" i="7" s="1"/>
  <c r="S110" i="7"/>
  <c r="R110" i="7"/>
  <c r="E110" i="7"/>
  <c r="U110" i="7" s="1"/>
  <c r="S109" i="7"/>
  <c r="R109" i="7"/>
  <c r="E109" i="7"/>
  <c r="U109" i="7" s="1"/>
  <c r="S108" i="7"/>
  <c r="R108" i="7"/>
  <c r="E108" i="7"/>
  <c r="S107" i="7"/>
  <c r="R107" i="7"/>
  <c r="E107" i="7"/>
  <c r="U107" i="7" s="1"/>
  <c r="S106" i="7"/>
  <c r="R106" i="7"/>
  <c r="E106" i="7"/>
  <c r="T106" i="7" s="1"/>
  <c r="S105" i="7"/>
  <c r="R105" i="7"/>
  <c r="E105" i="7"/>
  <c r="U105" i="7" s="1"/>
  <c r="T104" i="7"/>
  <c r="S104" i="7"/>
  <c r="R104" i="7"/>
  <c r="E104" i="7"/>
  <c r="U104" i="7" s="1"/>
  <c r="S103" i="7"/>
  <c r="R103" i="7"/>
  <c r="E103" i="7"/>
  <c r="U103" i="7" s="1"/>
  <c r="S102" i="7"/>
  <c r="R102" i="7"/>
  <c r="E102" i="7"/>
  <c r="U102" i="7" s="1"/>
  <c r="T101" i="7"/>
  <c r="S101" i="7"/>
  <c r="R101" i="7"/>
  <c r="E101" i="7"/>
  <c r="U101" i="7" s="1"/>
  <c r="S100" i="7"/>
  <c r="R100" i="7"/>
  <c r="E100" i="7"/>
  <c r="U99" i="7"/>
  <c r="S99" i="7"/>
  <c r="R99" i="7"/>
  <c r="E99" i="7"/>
  <c r="T99" i="7" s="1"/>
  <c r="S98" i="7"/>
  <c r="R98" i="7"/>
  <c r="E98" i="7"/>
  <c r="T98" i="7" s="1"/>
  <c r="M97" i="7"/>
  <c r="M114" i="7" s="1"/>
  <c r="S114" i="7" s="1"/>
  <c r="L97" i="7"/>
  <c r="K97" i="7"/>
  <c r="K114" i="7" s="1"/>
  <c r="J97" i="7"/>
  <c r="J114" i="7" s="1"/>
  <c r="I97" i="7"/>
  <c r="I114" i="7" s="1"/>
  <c r="H97" i="7"/>
  <c r="H114" i="7" s="1"/>
  <c r="G97" i="7"/>
  <c r="G114" i="7" s="1"/>
  <c r="F97" i="7"/>
  <c r="F114" i="7" s="1"/>
  <c r="D97" i="7"/>
  <c r="D114" i="7" s="1"/>
  <c r="C97" i="7"/>
  <c r="B97" i="7"/>
  <c r="B114" i="7" s="1"/>
  <c r="O115" i="8"/>
  <c r="L115" i="8"/>
  <c r="R115" i="8" s="1"/>
  <c r="K115" i="8"/>
  <c r="I115" i="8"/>
  <c r="G115" i="8"/>
  <c r="F115" i="8"/>
  <c r="D115" i="8"/>
  <c r="C115" i="8"/>
  <c r="B115" i="8"/>
  <c r="O114" i="8"/>
  <c r="U113" i="8"/>
  <c r="T113" i="8"/>
  <c r="S113" i="8"/>
  <c r="R113" i="8"/>
  <c r="T112" i="8"/>
  <c r="S112" i="8"/>
  <c r="R112" i="8"/>
  <c r="E112" i="8"/>
  <c r="U112" i="8" s="1"/>
  <c r="S111" i="8"/>
  <c r="R111" i="8"/>
  <c r="E111" i="8"/>
  <c r="U110" i="8"/>
  <c r="S110" i="8"/>
  <c r="R110" i="8"/>
  <c r="E110" i="8"/>
  <c r="T110" i="8" s="1"/>
  <c r="S109" i="8"/>
  <c r="R109" i="8"/>
  <c r="E109" i="8"/>
  <c r="T109" i="8" s="1"/>
  <c r="S108" i="8"/>
  <c r="R108" i="8"/>
  <c r="E108" i="8"/>
  <c r="T108" i="8" s="1"/>
  <c r="S107" i="8"/>
  <c r="R107" i="8"/>
  <c r="E107" i="8"/>
  <c r="U107" i="8" s="1"/>
  <c r="S106" i="8"/>
  <c r="R106" i="8"/>
  <c r="E106" i="8"/>
  <c r="U106" i="8" s="1"/>
  <c r="S105" i="8"/>
  <c r="R105" i="8"/>
  <c r="E105" i="8"/>
  <c r="U105" i="8" s="1"/>
  <c r="S104" i="8"/>
  <c r="R104" i="8"/>
  <c r="E104" i="8"/>
  <c r="U104" i="8" s="1"/>
  <c r="S103" i="8"/>
  <c r="R103" i="8"/>
  <c r="E103" i="8"/>
  <c r="S102" i="8"/>
  <c r="R102" i="8"/>
  <c r="E102" i="8"/>
  <c r="T102" i="8" s="1"/>
  <c r="S101" i="8"/>
  <c r="R101" i="8"/>
  <c r="E101" i="8"/>
  <c r="T101" i="8" s="1"/>
  <c r="S100" i="8"/>
  <c r="R100" i="8"/>
  <c r="E100" i="8"/>
  <c r="U100" i="8" s="1"/>
  <c r="S99" i="8"/>
  <c r="R99" i="8"/>
  <c r="E99" i="8"/>
  <c r="U99" i="8" s="1"/>
  <c r="S98" i="8"/>
  <c r="R98" i="8"/>
  <c r="E98" i="8"/>
  <c r="U98" i="8" s="1"/>
  <c r="M97" i="8"/>
  <c r="L97" i="8"/>
  <c r="R97" i="8" s="1"/>
  <c r="K97" i="8"/>
  <c r="K114" i="8" s="1"/>
  <c r="J97" i="8"/>
  <c r="I97" i="8"/>
  <c r="I114" i="8" s="1"/>
  <c r="H97" i="8"/>
  <c r="G97" i="8"/>
  <c r="G114" i="8" s="1"/>
  <c r="F97" i="8"/>
  <c r="F114" i="8" s="1"/>
  <c r="D97" i="8"/>
  <c r="D114" i="8" s="1"/>
  <c r="C97" i="8"/>
  <c r="C114" i="8" s="1"/>
  <c r="B97" i="8"/>
  <c r="B114" i="8" s="1"/>
  <c r="O115" i="9"/>
  <c r="N115" i="9"/>
  <c r="M115" i="9"/>
  <c r="S115" i="9" s="1"/>
  <c r="L115" i="9"/>
  <c r="R115" i="9" s="1"/>
  <c r="K115" i="9"/>
  <c r="J115" i="9"/>
  <c r="I115" i="9"/>
  <c r="F115" i="9"/>
  <c r="B115" i="9"/>
  <c r="U113" i="9"/>
  <c r="T113" i="9"/>
  <c r="S113" i="9"/>
  <c r="R113" i="9"/>
  <c r="S112" i="9"/>
  <c r="R112" i="9"/>
  <c r="E112" i="9"/>
  <c r="T112" i="9" s="1"/>
  <c r="T111" i="9"/>
  <c r="S111" i="9"/>
  <c r="R111" i="9"/>
  <c r="E111" i="9"/>
  <c r="U111" i="9" s="1"/>
  <c r="S110" i="9"/>
  <c r="R110" i="9"/>
  <c r="E110" i="9"/>
  <c r="T110" i="9" s="1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S105" i="9"/>
  <c r="R105" i="9"/>
  <c r="E105" i="9"/>
  <c r="T105" i="9" s="1"/>
  <c r="S104" i="9"/>
  <c r="R104" i="9"/>
  <c r="E104" i="9"/>
  <c r="T104" i="9" s="1"/>
  <c r="S103" i="9"/>
  <c r="R103" i="9"/>
  <c r="E103" i="9"/>
  <c r="S102" i="9"/>
  <c r="R102" i="9"/>
  <c r="E102" i="9"/>
  <c r="T102" i="9" s="1"/>
  <c r="S101" i="9"/>
  <c r="R101" i="9"/>
  <c r="E101" i="9"/>
  <c r="U101" i="9" s="1"/>
  <c r="S100" i="9"/>
  <c r="R100" i="9"/>
  <c r="E100" i="9"/>
  <c r="U100" i="9" s="1"/>
  <c r="S99" i="9"/>
  <c r="R99" i="9"/>
  <c r="E99" i="9"/>
  <c r="S98" i="9"/>
  <c r="R98" i="9"/>
  <c r="E98" i="9"/>
  <c r="M97" i="9"/>
  <c r="M114" i="9" s="1"/>
  <c r="S114" i="9" s="1"/>
  <c r="L97" i="9"/>
  <c r="L114" i="9" s="1"/>
  <c r="R114" i="9" s="1"/>
  <c r="K97" i="9"/>
  <c r="K114" i="9" s="1"/>
  <c r="J97" i="9"/>
  <c r="J114" i="9" s="1"/>
  <c r="I97" i="9"/>
  <c r="I114" i="9" s="1"/>
  <c r="H97" i="9"/>
  <c r="G97" i="9"/>
  <c r="F97" i="9"/>
  <c r="F114" i="9" s="1"/>
  <c r="D97" i="9"/>
  <c r="C97" i="9"/>
  <c r="B97" i="9"/>
  <c r="B114" i="9" s="1"/>
  <c r="O115" i="10"/>
  <c r="M115" i="10"/>
  <c r="S115" i="10" s="1"/>
  <c r="K115" i="10"/>
  <c r="J115" i="10"/>
  <c r="I115" i="10"/>
  <c r="H115" i="10"/>
  <c r="G115" i="10"/>
  <c r="F115" i="10"/>
  <c r="D115" i="10"/>
  <c r="C115" i="10"/>
  <c r="B115" i="10"/>
  <c r="O114" i="10"/>
  <c r="N114" i="10"/>
  <c r="U113" i="10"/>
  <c r="T113" i="10"/>
  <c r="S113" i="10"/>
  <c r="R113" i="10"/>
  <c r="S112" i="10"/>
  <c r="R112" i="10"/>
  <c r="E112" i="10"/>
  <c r="U112" i="10" s="1"/>
  <c r="S111" i="10"/>
  <c r="R111" i="10"/>
  <c r="E111" i="10"/>
  <c r="U111" i="10" s="1"/>
  <c r="S110" i="10"/>
  <c r="R110" i="10"/>
  <c r="E110" i="10"/>
  <c r="U110" i="10" s="1"/>
  <c r="S109" i="10"/>
  <c r="R109" i="10"/>
  <c r="E109" i="10"/>
  <c r="S108" i="10"/>
  <c r="R108" i="10"/>
  <c r="E108" i="10"/>
  <c r="U108" i="10" s="1"/>
  <c r="S107" i="10"/>
  <c r="R107" i="10"/>
  <c r="E107" i="10"/>
  <c r="S106" i="10"/>
  <c r="R106" i="10"/>
  <c r="E106" i="10"/>
  <c r="T106" i="10" s="1"/>
  <c r="S105" i="10"/>
  <c r="R105" i="10"/>
  <c r="E105" i="10"/>
  <c r="T105" i="10" s="1"/>
  <c r="S104" i="10"/>
  <c r="R104" i="10"/>
  <c r="E104" i="10"/>
  <c r="U104" i="10" s="1"/>
  <c r="S103" i="10"/>
  <c r="R103" i="10"/>
  <c r="E103" i="10"/>
  <c r="S102" i="10"/>
  <c r="R102" i="10"/>
  <c r="E102" i="10"/>
  <c r="U102" i="10" s="1"/>
  <c r="S101" i="10"/>
  <c r="R101" i="10"/>
  <c r="E101" i="10"/>
  <c r="S100" i="10"/>
  <c r="R100" i="10"/>
  <c r="E100" i="10"/>
  <c r="U100" i="10" s="1"/>
  <c r="S99" i="10"/>
  <c r="R99" i="10"/>
  <c r="E99" i="10"/>
  <c r="T99" i="10" s="1"/>
  <c r="T98" i="10"/>
  <c r="S98" i="10"/>
  <c r="R98" i="10"/>
  <c r="E98" i="10"/>
  <c r="U98" i="10" s="1"/>
  <c r="M97" i="10"/>
  <c r="S97" i="10" s="1"/>
  <c r="L97" i="10"/>
  <c r="L114" i="10" s="1"/>
  <c r="R114" i="10" s="1"/>
  <c r="K97" i="10"/>
  <c r="K114" i="10" s="1"/>
  <c r="J97" i="10"/>
  <c r="J114" i="10" s="1"/>
  <c r="I97" i="10"/>
  <c r="I114" i="10" s="1"/>
  <c r="H97" i="10"/>
  <c r="H114" i="10" s="1"/>
  <c r="G97" i="10"/>
  <c r="G114" i="10" s="1"/>
  <c r="F97" i="10"/>
  <c r="D97" i="10"/>
  <c r="D114" i="10" s="1"/>
  <c r="C97" i="10"/>
  <c r="C114" i="10" s="1"/>
  <c r="B97" i="10"/>
  <c r="B114" i="10" s="1"/>
  <c r="O115" i="11"/>
  <c r="N115" i="11"/>
  <c r="M115" i="11"/>
  <c r="S115" i="11" s="1"/>
  <c r="K115" i="11"/>
  <c r="J115" i="11"/>
  <c r="H115" i="11"/>
  <c r="G115" i="11"/>
  <c r="D115" i="11"/>
  <c r="B115" i="11"/>
  <c r="O114" i="11"/>
  <c r="N114" i="11"/>
  <c r="U113" i="11"/>
  <c r="T113" i="11"/>
  <c r="S113" i="11"/>
  <c r="R113" i="11"/>
  <c r="S112" i="11"/>
  <c r="R112" i="11"/>
  <c r="E112" i="11"/>
  <c r="S111" i="11"/>
  <c r="R111" i="11"/>
  <c r="E111" i="11"/>
  <c r="U111" i="11" s="1"/>
  <c r="U110" i="11"/>
  <c r="S110" i="11"/>
  <c r="R110" i="11"/>
  <c r="E110" i="11"/>
  <c r="T110" i="11" s="1"/>
  <c r="T109" i="11"/>
  <c r="S109" i="11"/>
  <c r="R109" i="11"/>
  <c r="E109" i="11"/>
  <c r="U109" i="11" s="1"/>
  <c r="S108" i="11"/>
  <c r="R108" i="11"/>
  <c r="E108" i="11"/>
  <c r="T108" i="11" s="1"/>
  <c r="S107" i="11"/>
  <c r="R107" i="11"/>
  <c r="E107" i="11"/>
  <c r="U107" i="11" s="1"/>
  <c r="T106" i="11"/>
  <c r="S106" i="11"/>
  <c r="R106" i="11"/>
  <c r="E106" i="11"/>
  <c r="U106" i="11" s="1"/>
  <c r="S105" i="11"/>
  <c r="R105" i="11"/>
  <c r="E105" i="11"/>
  <c r="U105" i="11" s="1"/>
  <c r="S104" i="11"/>
  <c r="R104" i="11"/>
  <c r="E104" i="11"/>
  <c r="S103" i="11"/>
  <c r="R103" i="11"/>
  <c r="E103" i="11"/>
  <c r="U103" i="11" s="1"/>
  <c r="U102" i="11"/>
  <c r="S102" i="11"/>
  <c r="R102" i="11"/>
  <c r="E102" i="11"/>
  <c r="T102" i="11" s="1"/>
  <c r="S101" i="11"/>
  <c r="R101" i="11"/>
  <c r="E101" i="11"/>
  <c r="T101" i="11" s="1"/>
  <c r="S100" i="11"/>
  <c r="R100" i="11"/>
  <c r="E100" i="11"/>
  <c r="T100" i="11" s="1"/>
  <c r="S99" i="11"/>
  <c r="R99" i="11"/>
  <c r="E99" i="11"/>
  <c r="U99" i="11" s="1"/>
  <c r="T98" i="11"/>
  <c r="S98" i="11"/>
  <c r="R98" i="11"/>
  <c r="E98" i="11"/>
  <c r="U98" i="11" s="1"/>
  <c r="M97" i="11"/>
  <c r="L97" i="11"/>
  <c r="R97" i="11" s="1"/>
  <c r="K97" i="11"/>
  <c r="J97" i="11"/>
  <c r="J114" i="11" s="1"/>
  <c r="I97" i="11"/>
  <c r="I114" i="11" s="1"/>
  <c r="H97" i="11"/>
  <c r="H114" i="11" s="1"/>
  <c r="G97" i="11"/>
  <c r="F97" i="11"/>
  <c r="F114" i="11" s="1"/>
  <c r="D97" i="11"/>
  <c r="C97" i="11"/>
  <c r="C114" i="11" s="1"/>
  <c r="B97" i="11"/>
  <c r="B114" i="11" s="1"/>
  <c r="O115" i="12"/>
  <c r="N115" i="12"/>
  <c r="M115" i="12"/>
  <c r="S115" i="12" s="1"/>
  <c r="L115" i="12"/>
  <c r="R115" i="12" s="1"/>
  <c r="K115" i="12"/>
  <c r="J115" i="12"/>
  <c r="I115" i="12"/>
  <c r="H115" i="12"/>
  <c r="G115" i="12"/>
  <c r="F115" i="12"/>
  <c r="D115" i="12"/>
  <c r="N114" i="12"/>
  <c r="U113" i="12"/>
  <c r="T113" i="12"/>
  <c r="S113" i="12"/>
  <c r="R113" i="12"/>
  <c r="S112" i="12"/>
  <c r="R112" i="12"/>
  <c r="E112" i="12"/>
  <c r="S111" i="12"/>
  <c r="R111" i="12"/>
  <c r="E111" i="12"/>
  <c r="T111" i="12" s="1"/>
  <c r="S110" i="12"/>
  <c r="R110" i="12"/>
  <c r="E110" i="12"/>
  <c r="U110" i="12" s="1"/>
  <c r="S109" i="12"/>
  <c r="R109" i="12"/>
  <c r="E109" i="12"/>
  <c r="U109" i="12" s="1"/>
  <c r="S108" i="12"/>
  <c r="R108" i="12"/>
  <c r="E108" i="12"/>
  <c r="U108" i="12" s="1"/>
  <c r="S107" i="12"/>
  <c r="R107" i="12"/>
  <c r="E107" i="12"/>
  <c r="T107" i="12" s="1"/>
  <c r="S106" i="12"/>
  <c r="R106" i="12"/>
  <c r="E106" i="12"/>
  <c r="T106" i="12" s="1"/>
  <c r="S105" i="12"/>
  <c r="R105" i="12"/>
  <c r="E105" i="12"/>
  <c r="U105" i="12" s="1"/>
  <c r="S104" i="12"/>
  <c r="R104" i="12"/>
  <c r="E104" i="12"/>
  <c r="U104" i="12" s="1"/>
  <c r="U103" i="12"/>
  <c r="S103" i="12"/>
  <c r="R103" i="12"/>
  <c r="E103" i="12"/>
  <c r="T103" i="12" s="1"/>
  <c r="S102" i="12"/>
  <c r="R102" i="12"/>
  <c r="E102" i="12"/>
  <c r="U101" i="12"/>
  <c r="S101" i="12"/>
  <c r="R101" i="12"/>
  <c r="E101" i="12"/>
  <c r="T101" i="12" s="1"/>
  <c r="S100" i="12"/>
  <c r="R100" i="12"/>
  <c r="E100" i="12"/>
  <c r="U100" i="12" s="1"/>
  <c r="S99" i="12"/>
  <c r="R99" i="12"/>
  <c r="E99" i="12"/>
  <c r="T99" i="12" s="1"/>
  <c r="S98" i="12"/>
  <c r="R98" i="12"/>
  <c r="E98" i="12"/>
  <c r="U98" i="12" s="1"/>
  <c r="M97" i="12"/>
  <c r="S97" i="12" s="1"/>
  <c r="L97" i="12"/>
  <c r="R97" i="12" s="1"/>
  <c r="K97" i="12"/>
  <c r="K114" i="12" s="1"/>
  <c r="J97" i="12"/>
  <c r="I97" i="12"/>
  <c r="I114" i="12" s="1"/>
  <c r="H97" i="12"/>
  <c r="H114" i="12" s="1"/>
  <c r="G97" i="12"/>
  <c r="G114" i="12" s="1"/>
  <c r="F97" i="12"/>
  <c r="F114" i="12" s="1"/>
  <c r="D97" i="12"/>
  <c r="D114" i="12" s="1"/>
  <c r="C97" i="12"/>
  <c r="C114" i="12" s="1"/>
  <c r="B97" i="12"/>
  <c r="O115" i="13"/>
  <c r="N115" i="13"/>
  <c r="L115" i="13"/>
  <c r="R115" i="13" s="1"/>
  <c r="K115" i="13"/>
  <c r="I115" i="13"/>
  <c r="G115" i="13"/>
  <c r="F115" i="13"/>
  <c r="D115" i="13"/>
  <c r="C115" i="13"/>
  <c r="B115" i="13"/>
  <c r="O114" i="13"/>
  <c r="N114" i="13"/>
  <c r="U113" i="13"/>
  <c r="T113" i="13"/>
  <c r="S113" i="13"/>
  <c r="R113" i="13"/>
  <c r="T112" i="13"/>
  <c r="S112" i="13"/>
  <c r="R112" i="13"/>
  <c r="E112" i="13"/>
  <c r="U112" i="13" s="1"/>
  <c r="S111" i="13"/>
  <c r="R111" i="13"/>
  <c r="E111" i="13"/>
  <c r="U111" i="13" s="1"/>
  <c r="T110" i="13"/>
  <c r="S110" i="13"/>
  <c r="R110" i="13"/>
  <c r="E110" i="13"/>
  <c r="U110" i="13" s="1"/>
  <c r="S109" i="13"/>
  <c r="R109" i="13"/>
  <c r="E109" i="13"/>
  <c r="T109" i="13" s="1"/>
  <c r="S108" i="13"/>
  <c r="R108" i="13"/>
  <c r="E108" i="13"/>
  <c r="U108" i="13" s="1"/>
  <c r="S107" i="13"/>
  <c r="R107" i="13"/>
  <c r="E107" i="13"/>
  <c r="U107" i="13" s="1"/>
  <c r="S106" i="13"/>
  <c r="R106" i="13"/>
  <c r="E106" i="13"/>
  <c r="S105" i="13"/>
  <c r="R105" i="13"/>
  <c r="E105" i="13"/>
  <c r="T105" i="13" s="1"/>
  <c r="S104" i="13"/>
  <c r="R104" i="13"/>
  <c r="E104" i="13"/>
  <c r="T104" i="13" s="1"/>
  <c r="S103" i="13"/>
  <c r="R103" i="13"/>
  <c r="E103" i="13"/>
  <c r="U103" i="13" s="1"/>
  <c r="S102" i="13"/>
  <c r="R102" i="13"/>
  <c r="E102" i="13"/>
  <c r="T102" i="13" s="1"/>
  <c r="U101" i="13"/>
  <c r="S101" i="13"/>
  <c r="R101" i="13"/>
  <c r="E101" i="13"/>
  <c r="T101" i="13" s="1"/>
  <c r="S100" i="13"/>
  <c r="R100" i="13"/>
  <c r="E100" i="13"/>
  <c r="U100" i="13" s="1"/>
  <c r="T99" i="13"/>
  <c r="S99" i="13"/>
  <c r="R99" i="13"/>
  <c r="E99" i="13"/>
  <c r="U99" i="13" s="1"/>
  <c r="S98" i="13"/>
  <c r="R98" i="13"/>
  <c r="E98" i="13"/>
  <c r="T98" i="13" s="1"/>
  <c r="M97" i="13"/>
  <c r="L97" i="13"/>
  <c r="L114" i="13" s="1"/>
  <c r="R114" i="13" s="1"/>
  <c r="K97" i="13"/>
  <c r="K114" i="13" s="1"/>
  <c r="J97" i="13"/>
  <c r="I97" i="13"/>
  <c r="I114" i="13" s="1"/>
  <c r="H97" i="13"/>
  <c r="G97" i="13"/>
  <c r="G114" i="13" s="1"/>
  <c r="F97" i="13"/>
  <c r="F114" i="13" s="1"/>
  <c r="D97" i="13"/>
  <c r="D114" i="13" s="1"/>
  <c r="C97" i="13"/>
  <c r="C114" i="13" s="1"/>
  <c r="B97" i="13"/>
  <c r="B114" i="13" s="1"/>
  <c r="O115" i="14"/>
  <c r="M115" i="14"/>
  <c r="S115" i="14" s="1"/>
  <c r="L115" i="14"/>
  <c r="R115" i="14" s="1"/>
  <c r="K115" i="14"/>
  <c r="J115" i="14"/>
  <c r="I115" i="14"/>
  <c r="H115" i="14"/>
  <c r="F115" i="14"/>
  <c r="D115" i="14"/>
  <c r="B115" i="14"/>
  <c r="O114" i="14"/>
  <c r="U113" i="14"/>
  <c r="T113" i="14"/>
  <c r="S113" i="14"/>
  <c r="R113" i="14"/>
  <c r="S112" i="14"/>
  <c r="R112" i="14"/>
  <c r="E112" i="14"/>
  <c r="T112" i="14" s="1"/>
  <c r="S111" i="14"/>
  <c r="R111" i="14"/>
  <c r="E111" i="14"/>
  <c r="S110" i="14"/>
  <c r="R110" i="14"/>
  <c r="E110" i="14"/>
  <c r="S109" i="14"/>
  <c r="R109" i="14"/>
  <c r="E109" i="14"/>
  <c r="U109" i="14" s="1"/>
  <c r="S108" i="14"/>
  <c r="R108" i="14"/>
  <c r="E108" i="14"/>
  <c r="U108" i="14" s="1"/>
  <c r="T107" i="14"/>
  <c r="S107" i="14"/>
  <c r="R107" i="14"/>
  <c r="E107" i="14"/>
  <c r="U107" i="14" s="1"/>
  <c r="S106" i="14"/>
  <c r="R106" i="14"/>
  <c r="E106" i="14"/>
  <c r="T106" i="14" s="1"/>
  <c r="U105" i="14"/>
  <c r="S105" i="14"/>
  <c r="R105" i="14"/>
  <c r="E105" i="14"/>
  <c r="T105" i="14" s="1"/>
  <c r="S104" i="14"/>
  <c r="R104" i="14"/>
  <c r="E104" i="14"/>
  <c r="U104" i="14" s="1"/>
  <c r="T103" i="14"/>
  <c r="S103" i="14"/>
  <c r="R103" i="14"/>
  <c r="E103" i="14"/>
  <c r="U103" i="14" s="1"/>
  <c r="S102" i="14"/>
  <c r="R102" i="14"/>
  <c r="E102" i="14"/>
  <c r="S101" i="14"/>
  <c r="R101" i="14"/>
  <c r="E101" i="14"/>
  <c r="U101" i="14" s="1"/>
  <c r="S100" i="14"/>
  <c r="R100" i="14"/>
  <c r="E100" i="14"/>
  <c r="T100" i="14" s="1"/>
  <c r="S99" i="14"/>
  <c r="R99" i="14"/>
  <c r="E99" i="14"/>
  <c r="U99" i="14" s="1"/>
  <c r="S98" i="14"/>
  <c r="R98" i="14"/>
  <c r="E98" i="14"/>
  <c r="T98" i="14" s="1"/>
  <c r="M97" i="14"/>
  <c r="S97" i="14" s="1"/>
  <c r="L97" i="14"/>
  <c r="R97" i="14" s="1"/>
  <c r="K97" i="14"/>
  <c r="K114" i="14" s="1"/>
  <c r="J97" i="14"/>
  <c r="J114" i="14" s="1"/>
  <c r="I97" i="14"/>
  <c r="I114" i="14" s="1"/>
  <c r="H97" i="14"/>
  <c r="G97" i="14"/>
  <c r="F97" i="14"/>
  <c r="F114" i="14" s="1"/>
  <c r="D97" i="14"/>
  <c r="D114" i="14" s="1"/>
  <c r="C97" i="14"/>
  <c r="B97" i="14"/>
  <c r="B114" i="14" s="1"/>
  <c r="O115" i="15"/>
  <c r="N115" i="15"/>
  <c r="M115" i="15"/>
  <c r="S115" i="15" s="1"/>
  <c r="L115" i="15"/>
  <c r="R115" i="15" s="1"/>
  <c r="J115" i="15"/>
  <c r="I115" i="15"/>
  <c r="H115" i="15"/>
  <c r="G115" i="15"/>
  <c r="F115" i="15"/>
  <c r="D115" i="15"/>
  <c r="C115" i="15"/>
  <c r="B115" i="15"/>
  <c r="N114" i="15"/>
  <c r="U113" i="15"/>
  <c r="T113" i="15"/>
  <c r="S113" i="15"/>
  <c r="R113" i="15"/>
  <c r="S112" i="15"/>
  <c r="R112" i="15"/>
  <c r="E112" i="15"/>
  <c r="U112" i="15" s="1"/>
  <c r="S111" i="15"/>
  <c r="R111" i="15"/>
  <c r="E111" i="15"/>
  <c r="S110" i="15"/>
  <c r="R110" i="15"/>
  <c r="E110" i="15"/>
  <c r="U110" i="15" s="1"/>
  <c r="S109" i="15"/>
  <c r="R109" i="15"/>
  <c r="E109" i="15"/>
  <c r="T109" i="15" s="1"/>
  <c r="T108" i="15"/>
  <c r="S108" i="15"/>
  <c r="R108" i="15"/>
  <c r="E108" i="15"/>
  <c r="U108" i="15" s="1"/>
  <c r="S107" i="15"/>
  <c r="R107" i="15"/>
  <c r="E107" i="15"/>
  <c r="U107" i="15" s="1"/>
  <c r="T106" i="15"/>
  <c r="S106" i="15"/>
  <c r="R106" i="15"/>
  <c r="E106" i="15"/>
  <c r="U106" i="15" s="1"/>
  <c r="S105" i="15"/>
  <c r="R105" i="15"/>
  <c r="E105" i="15"/>
  <c r="S104" i="15"/>
  <c r="R104" i="15"/>
  <c r="E104" i="15"/>
  <c r="U104" i="15" s="1"/>
  <c r="S103" i="15"/>
  <c r="R103" i="15"/>
  <c r="E103" i="15"/>
  <c r="T103" i="15" s="1"/>
  <c r="U102" i="15"/>
  <c r="T102" i="15"/>
  <c r="S102" i="15"/>
  <c r="R102" i="15"/>
  <c r="E102" i="15"/>
  <c r="S101" i="15"/>
  <c r="R101" i="15"/>
  <c r="E101" i="15"/>
  <c r="T101" i="15" s="1"/>
  <c r="T100" i="15"/>
  <c r="S100" i="15"/>
  <c r="R100" i="15"/>
  <c r="E100" i="15"/>
  <c r="U100" i="15" s="1"/>
  <c r="S99" i="15"/>
  <c r="R99" i="15"/>
  <c r="E99" i="15"/>
  <c r="U99" i="15" s="1"/>
  <c r="S98" i="15"/>
  <c r="R98" i="15"/>
  <c r="E98" i="15"/>
  <c r="U98" i="15" s="1"/>
  <c r="M97" i="15"/>
  <c r="L97" i="15"/>
  <c r="L114" i="15" s="1"/>
  <c r="R114" i="15" s="1"/>
  <c r="K97" i="15"/>
  <c r="K114" i="15" s="1"/>
  <c r="J97" i="15"/>
  <c r="J114" i="15" s="1"/>
  <c r="I97" i="15"/>
  <c r="I114" i="15" s="1"/>
  <c r="H97" i="15"/>
  <c r="H114" i="15" s="1"/>
  <c r="G97" i="15"/>
  <c r="G114" i="15" s="1"/>
  <c r="F97" i="15"/>
  <c r="F114" i="15" s="1"/>
  <c r="D97" i="15"/>
  <c r="C97" i="15"/>
  <c r="B97" i="15"/>
  <c r="B114" i="15" s="1"/>
  <c r="O115" i="16"/>
  <c r="N115" i="16"/>
  <c r="M115" i="16"/>
  <c r="S115" i="16" s="1"/>
  <c r="L115" i="16"/>
  <c r="R115" i="16" s="1"/>
  <c r="J115" i="16"/>
  <c r="I115" i="16"/>
  <c r="G115" i="16"/>
  <c r="F115" i="16"/>
  <c r="D115" i="16"/>
  <c r="B115" i="16"/>
  <c r="O114" i="16"/>
  <c r="N114" i="16"/>
  <c r="U113" i="16"/>
  <c r="T113" i="16"/>
  <c r="S113" i="16"/>
  <c r="R113" i="16"/>
  <c r="S112" i="16"/>
  <c r="R112" i="16"/>
  <c r="E112" i="16"/>
  <c r="T112" i="16" s="1"/>
  <c r="S111" i="16"/>
  <c r="R111" i="16"/>
  <c r="E111" i="16"/>
  <c r="U111" i="16" s="1"/>
  <c r="S110" i="16"/>
  <c r="R110" i="16"/>
  <c r="E110" i="16"/>
  <c r="U110" i="16" s="1"/>
  <c r="S109" i="16"/>
  <c r="R109" i="16"/>
  <c r="E109" i="16"/>
  <c r="U109" i="16" s="1"/>
  <c r="S108" i="16"/>
  <c r="R108" i="16"/>
  <c r="E108" i="16"/>
  <c r="S107" i="16"/>
  <c r="R107" i="16"/>
  <c r="E107" i="16"/>
  <c r="U107" i="16" s="1"/>
  <c r="S106" i="16"/>
  <c r="R106" i="16"/>
  <c r="E106" i="16"/>
  <c r="U106" i="16" s="1"/>
  <c r="S105" i="16"/>
  <c r="R105" i="16"/>
  <c r="E105" i="16"/>
  <c r="U105" i="16" s="1"/>
  <c r="S104" i="16"/>
  <c r="R104" i="16"/>
  <c r="E104" i="16"/>
  <c r="T104" i="16" s="1"/>
  <c r="S103" i="16"/>
  <c r="R103" i="16"/>
  <c r="E103" i="16"/>
  <c r="U103" i="16" s="1"/>
  <c r="S102" i="16"/>
  <c r="R102" i="16"/>
  <c r="E102" i="16"/>
  <c r="T101" i="16"/>
  <c r="S101" i="16"/>
  <c r="R101" i="16"/>
  <c r="E101" i="16"/>
  <c r="U101" i="16" s="1"/>
  <c r="S100" i="16"/>
  <c r="R100" i="16"/>
  <c r="E100" i="16"/>
  <c r="S99" i="16"/>
  <c r="R99" i="16"/>
  <c r="E99" i="16"/>
  <c r="U99" i="16" s="1"/>
  <c r="T98" i="16"/>
  <c r="S98" i="16"/>
  <c r="R98" i="16"/>
  <c r="E98" i="16"/>
  <c r="U98" i="16" s="1"/>
  <c r="M97" i="16"/>
  <c r="M114" i="16" s="1"/>
  <c r="S114" i="16" s="1"/>
  <c r="L97" i="16"/>
  <c r="K97" i="16"/>
  <c r="J97" i="16"/>
  <c r="J114" i="16" s="1"/>
  <c r="I97" i="16"/>
  <c r="I114" i="16" s="1"/>
  <c r="H97" i="16"/>
  <c r="G97" i="16"/>
  <c r="G114" i="16" s="1"/>
  <c r="F97" i="16"/>
  <c r="F114" i="16" s="1"/>
  <c r="D97" i="16"/>
  <c r="D114" i="16" s="1"/>
  <c r="C97" i="16"/>
  <c r="B97" i="16"/>
  <c r="B114" i="16" s="1"/>
  <c r="O115" i="17"/>
  <c r="N115" i="17"/>
  <c r="M115" i="17"/>
  <c r="S115" i="17" s="1"/>
  <c r="L115" i="17"/>
  <c r="R115" i="17" s="1"/>
  <c r="K115" i="17"/>
  <c r="J115" i="17"/>
  <c r="G115" i="17"/>
  <c r="F115" i="17"/>
  <c r="D115" i="17"/>
  <c r="C115" i="17"/>
  <c r="B115" i="17"/>
  <c r="N114" i="17"/>
  <c r="U113" i="17"/>
  <c r="T113" i="17"/>
  <c r="S113" i="17"/>
  <c r="R113" i="17"/>
  <c r="S112" i="17"/>
  <c r="R112" i="17"/>
  <c r="E112" i="17"/>
  <c r="U112" i="17" s="1"/>
  <c r="S111" i="17"/>
  <c r="R111" i="17"/>
  <c r="E111" i="17"/>
  <c r="S110" i="17"/>
  <c r="R110" i="17"/>
  <c r="E110" i="17"/>
  <c r="U110" i="17" s="1"/>
  <c r="S109" i="17"/>
  <c r="R109" i="17"/>
  <c r="E109" i="17"/>
  <c r="U109" i="17" s="1"/>
  <c r="S108" i="17"/>
  <c r="R108" i="17"/>
  <c r="E108" i="17"/>
  <c r="T108" i="17" s="1"/>
  <c r="S107" i="17"/>
  <c r="R107" i="17"/>
  <c r="E107" i="17"/>
  <c r="T107" i="17" s="1"/>
  <c r="S106" i="17"/>
  <c r="R106" i="17"/>
  <c r="E106" i="17"/>
  <c r="U106" i="17" s="1"/>
  <c r="T105" i="17"/>
  <c r="S105" i="17"/>
  <c r="R105" i="17"/>
  <c r="E105" i="17"/>
  <c r="U105" i="17" s="1"/>
  <c r="S104" i="17"/>
  <c r="R104" i="17"/>
  <c r="E104" i="17"/>
  <c r="U104" i="17" s="1"/>
  <c r="S103" i="17"/>
  <c r="R103" i="17"/>
  <c r="E103" i="17"/>
  <c r="S102" i="17"/>
  <c r="R102" i="17"/>
  <c r="E102" i="17"/>
  <c r="U102" i="17" s="1"/>
  <c r="U101" i="17"/>
  <c r="T101" i="17"/>
  <c r="S101" i="17"/>
  <c r="R101" i="17"/>
  <c r="E101" i="17"/>
  <c r="S100" i="17"/>
  <c r="R100" i="17"/>
  <c r="E100" i="17"/>
  <c r="U100" i="17" s="1"/>
  <c r="S99" i="17"/>
  <c r="R99" i="17"/>
  <c r="E99" i="17"/>
  <c r="T99" i="17" s="1"/>
  <c r="S98" i="17"/>
  <c r="R98" i="17"/>
  <c r="E98" i="17"/>
  <c r="U98" i="17" s="1"/>
  <c r="M97" i="17"/>
  <c r="M114" i="17" s="1"/>
  <c r="S114" i="17" s="1"/>
  <c r="L97" i="17"/>
  <c r="L114" i="17" s="1"/>
  <c r="R114" i="17" s="1"/>
  <c r="K97" i="17"/>
  <c r="K114" i="17" s="1"/>
  <c r="J97" i="17"/>
  <c r="J114" i="17" s="1"/>
  <c r="I97" i="17"/>
  <c r="I114" i="17" s="1"/>
  <c r="H97" i="17"/>
  <c r="H114" i="17" s="1"/>
  <c r="G97" i="17"/>
  <c r="G114" i="17" s="1"/>
  <c r="F97" i="17"/>
  <c r="F114" i="17" s="1"/>
  <c r="D97" i="17"/>
  <c r="D114" i="17" s="1"/>
  <c r="C97" i="17"/>
  <c r="B97" i="17"/>
  <c r="B114" i="17" s="1"/>
  <c r="N115" i="18"/>
  <c r="M115" i="18"/>
  <c r="S115" i="18" s="1"/>
  <c r="K115" i="18"/>
  <c r="J115" i="18"/>
  <c r="I115" i="18"/>
  <c r="G115" i="18"/>
  <c r="F115" i="18"/>
  <c r="D115" i="18"/>
  <c r="C115" i="18"/>
  <c r="B115" i="18"/>
  <c r="N114" i="18"/>
  <c r="U113" i="18"/>
  <c r="T113" i="18"/>
  <c r="S113" i="18"/>
  <c r="R113" i="18"/>
  <c r="S112" i="18"/>
  <c r="R112" i="18"/>
  <c r="E112" i="18"/>
  <c r="U112" i="18" s="1"/>
  <c r="S111" i="18"/>
  <c r="R111" i="18"/>
  <c r="E111" i="18"/>
  <c r="U111" i="18" s="1"/>
  <c r="S110" i="18"/>
  <c r="R110" i="18"/>
  <c r="E110" i="18"/>
  <c r="T110" i="18" s="1"/>
  <c r="S109" i="18"/>
  <c r="R109" i="18"/>
  <c r="E109" i="18"/>
  <c r="T109" i="18" s="1"/>
  <c r="S108" i="18"/>
  <c r="R108" i="18"/>
  <c r="E108" i="18"/>
  <c r="U108" i="18" s="1"/>
  <c r="T107" i="18"/>
  <c r="S107" i="18"/>
  <c r="R107" i="18"/>
  <c r="E107" i="18"/>
  <c r="U107" i="18" s="1"/>
  <c r="S106" i="18"/>
  <c r="R106" i="18"/>
  <c r="E106" i="18"/>
  <c r="S105" i="18"/>
  <c r="R105" i="18"/>
  <c r="E105" i="18"/>
  <c r="U105" i="18" s="1"/>
  <c r="S104" i="18"/>
  <c r="R104" i="18"/>
  <c r="E104" i="18"/>
  <c r="U104" i="18" s="1"/>
  <c r="U103" i="18"/>
  <c r="T103" i="18"/>
  <c r="S103" i="18"/>
  <c r="R103" i="18"/>
  <c r="E103" i="18"/>
  <c r="S102" i="18"/>
  <c r="R102" i="18"/>
  <c r="E102" i="18"/>
  <c r="T102" i="18" s="1"/>
  <c r="S101" i="18"/>
  <c r="R101" i="18"/>
  <c r="E101" i="18"/>
  <c r="T101" i="18" s="1"/>
  <c r="S100" i="18"/>
  <c r="R100" i="18"/>
  <c r="E100" i="18"/>
  <c r="U100" i="18" s="1"/>
  <c r="S99" i="18"/>
  <c r="R99" i="18"/>
  <c r="E99" i="18"/>
  <c r="S98" i="18"/>
  <c r="R98" i="18"/>
  <c r="E98" i="18"/>
  <c r="M97" i="18"/>
  <c r="S97" i="18" s="1"/>
  <c r="L97" i="18"/>
  <c r="K97" i="18"/>
  <c r="K114" i="18" s="1"/>
  <c r="J97" i="18"/>
  <c r="J114" i="18" s="1"/>
  <c r="I97" i="18"/>
  <c r="I114" i="18" s="1"/>
  <c r="H97" i="18"/>
  <c r="G97" i="18"/>
  <c r="G114" i="18" s="1"/>
  <c r="F97" i="18"/>
  <c r="F114" i="18" s="1"/>
  <c r="D97" i="18"/>
  <c r="D114" i="18" s="1"/>
  <c r="C97" i="18"/>
  <c r="C114" i="18" s="1"/>
  <c r="B97" i="18"/>
  <c r="B114" i="18" s="1"/>
  <c r="O115" i="19"/>
  <c r="N115" i="19"/>
  <c r="K115" i="19"/>
  <c r="J115" i="19"/>
  <c r="I115" i="19"/>
  <c r="H115" i="19"/>
  <c r="G115" i="19"/>
  <c r="D115" i="19"/>
  <c r="C115" i="19"/>
  <c r="O114" i="19"/>
  <c r="N114" i="19"/>
  <c r="U113" i="19"/>
  <c r="T113" i="19"/>
  <c r="S113" i="19"/>
  <c r="R113" i="19"/>
  <c r="U112" i="19"/>
  <c r="S112" i="19"/>
  <c r="R112" i="19"/>
  <c r="E112" i="19"/>
  <c r="T112" i="19" s="1"/>
  <c r="S111" i="19"/>
  <c r="R111" i="19"/>
  <c r="E111" i="19"/>
  <c r="T111" i="19" s="1"/>
  <c r="S110" i="19"/>
  <c r="R110" i="19"/>
  <c r="E110" i="19"/>
  <c r="S109" i="19"/>
  <c r="R109" i="19"/>
  <c r="E109" i="19"/>
  <c r="S108" i="19"/>
  <c r="R108" i="19"/>
  <c r="E108" i="19"/>
  <c r="U108" i="19" s="1"/>
  <c r="S107" i="19"/>
  <c r="R107" i="19"/>
  <c r="E107" i="19"/>
  <c r="U107" i="19" s="1"/>
  <c r="S106" i="19"/>
  <c r="R106" i="19"/>
  <c r="E106" i="19"/>
  <c r="U106" i="19" s="1"/>
  <c r="S105" i="19"/>
  <c r="R105" i="19"/>
  <c r="E105" i="19"/>
  <c r="T105" i="19" s="1"/>
  <c r="S104" i="19"/>
  <c r="R104" i="19"/>
  <c r="E104" i="19"/>
  <c r="T104" i="19" s="1"/>
  <c r="S103" i="19"/>
  <c r="R103" i="19"/>
  <c r="E103" i="19"/>
  <c r="U103" i="19" s="1"/>
  <c r="S102" i="19"/>
  <c r="R102" i="19"/>
  <c r="E102" i="19"/>
  <c r="U102" i="19" s="1"/>
  <c r="S101" i="19"/>
  <c r="R101" i="19"/>
  <c r="E101" i="19"/>
  <c r="S100" i="19"/>
  <c r="R100" i="19"/>
  <c r="E100" i="19"/>
  <c r="U100" i="19" s="1"/>
  <c r="S99" i="19"/>
  <c r="R99" i="19"/>
  <c r="E99" i="19"/>
  <c r="U99" i="19" s="1"/>
  <c r="S98" i="19"/>
  <c r="R98" i="19"/>
  <c r="E98" i="19"/>
  <c r="U98" i="19" s="1"/>
  <c r="M97" i="19"/>
  <c r="S97" i="19" s="1"/>
  <c r="L97" i="19"/>
  <c r="R97" i="19" s="1"/>
  <c r="K97" i="19"/>
  <c r="K114" i="19" s="1"/>
  <c r="J97" i="19"/>
  <c r="J114" i="19" s="1"/>
  <c r="I97" i="19"/>
  <c r="I114" i="19" s="1"/>
  <c r="H97" i="19"/>
  <c r="G97" i="19"/>
  <c r="G114" i="19" s="1"/>
  <c r="F97" i="19"/>
  <c r="D97" i="19"/>
  <c r="C97" i="19"/>
  <c r="C114" i="19" s="1"/>
  <c r="B97" i="19"/>
  <c r="O115" i="20"/>
  <c r="N115" i="20"/>
  <c r="M115" i="20"/>
  <c r="S115" i="20" s="1"/>
  <c r="L115" i="20"/>
  <c r="R115" i="20" s="1"/>
  <c r="J115" i="20"/>
  <c r="I115" i="20"/>
  <c r="H115" i="20"/>
  <c r="G115" i="20"/>
  <c r="F115" i="20"/>
  <c r="D115" i="20"/>
  <c r="C115" i="20"/>
  <c r="B115" i="20"/>
  <c r="U113" i="20"/>
  <c r="T113" i="20"/>
  <c r="S113" i="20"/>
  <c r="R113" i="20"/>
  <c r="S112" i="20"/>
  <c r="R112" i="20"/>
  <c r="E112" i="20"/>
  <c r="S111" i="20"/>
  <c r="R111" i="20"/>
  <c r="E111" i="20"/>
  <c r="U111" i="20" s="1"/>
  <c r="U110" i="20"/>
  <c r="S110" i="20"/>
  <c r="R110" i="20"/>
  <c r="E110" i="20"/>
  <c r="T110" i="20" s="1"/>
  <c r="S109" i="20"/>
  <c r="R109" i="20"/>
  <c r="E109" i="20"/>
  <c r="T109" i="20" s="1"/>
  <c r="S108" i="20"/>
  <c r="R108" i="20"/>
  <c r="E108" i="20"/>
  <c r="T108" i="20" s="1"/>
  <c r="S107" i="20"/>
  <c r="R107" i="20"/>
  <c r="E107" i="20"/>
  <c r="U107" i="20" s="1"/>
  <c r="S106" i="20"/>
  <c r="R106" i="20"/>
  <c r="E106" i="20"/>
  <c r="U106" i="20" s="1"/>
  <c r="S105" i="20"/>
  <c r="R105" i="20"/>
  <c r="E105" i="20"/>
  <c r="U105" i="20" s="1"/>
  <c r="S104" i="20"/>
  <c r="R104" i="20"/>
  <c r="E104" i="20"/>
  <c r="S103" i="20"/>
  <c r="R103" i="20"/>
  <c r="E103" i="20"/>
  <c r="U103" i="20" s="1"/>
  <c r="T102" i="20"/>
  <c r="S102" i="20"/>
  <c r="R102" i="20"/>
  <c r="E102" i="20"/>
  <c r="U102" i="20" s="1"/>
  <c r="S101" i="20"/>
  <c r="R101" i="20"/>
  <c r="E101" i="20"/>
  <c r="U101" i="20" s="1"/>
  <c r="S100" i="20"/>
  <c r="R100" i="20"/>
  <c r="E100" i="20"/>
  <c r="T100" i="20" s="1"/>
  <c r="S99" i="20"/>
  <c r="R99" i="20"/>
  <c r="E99" i="20"/>
  <c r="U99" i="20" s="1"/>
  <c r="T98" i="20"/>
  <c r="S98" i="20"/>
  <c r="R98" i="20"/>
  <c r="E98" i="20"/>
  <c r="U98" i="20" s="1"/>
  <c r="M97" i="20"/>
  <c r="S97" i="20" s="1"/>
  <c r="L97" i="20"/>
  <c r="R97" i="20" s="1"/>
  <c r="K97" i="20"/>
  <c r="J97" i="20"/>
  <c r="J114" i="20" s="1"/>
  <c r="I97" i="20"/>
  <c r="I114" i="20" s="1"/>
  <c r="H97" i="20"/>
  <c r="H114" i="20" s="1"/>
  <c r="G97" i="20"/>
  <c r="G114" i="20" s="1"/>
  <c r="F97" i="20"/>
  <c r="F114" i="20" s="1"/>
  <c r="D97" i="20"/>
  <c r="D114" i="20" s="1"/>
  <c r="C97" i="20"/>
  <c r="C114" i="20" s="1"/>
  <c r="B97" i="20"/>
  <c r="B114" i="20" s="1"/>
  <c r="O115" i="21"/>
  <c r="N115" i="21"/>
  <c r="M115" i="21"/>
  <c r="S115" i="21" s="1"/>
  <c r="K115" i="21"/>
  <c r="H115" i="21"/>
  <c r="F115" i="21"/>
  <c r="D115" i="21"/>
  <c r="C115" i="21"/>
  <c r="B115" i="21"/>
  <c r="O114" i="21"/>
  <c r="N114" i="21"/>
  <c r="U113" i="21"/>
  <c r="T113" i="21"/>
  <c r="S113" i="21"/>
  <c r="R113" i="21"/>
  <c r="S112" i="21"/>
  <c r="R112" i="21"/>
  <c r="E112" i="21"/>
  <c r="U112" i="21" s="1"/>
  <c r="S111" i="21"/>
  <c r="R111" i="21"/>
  <c r="E111" i="21"/>
  <c r="T111" i="21" s="1"/>
  <c r="S110" i="21"/>
  <c r="R110" i="21"/>
  <c r="E110" i="21"/>
  <c r="U110" i="21" s="1"/>
  <c r="S109" i="21"/>
  <c r="R109" i="21"/>
  <c r="E109" i="21"/>
  <c r="U109" i="21" s="1"/>
  <c r="S108" i="21"/>
  <c r="R108" i="21"/>
  <c r="E108" i="21"/>
  <c r="U108" i="21" s="1"/>
  <c r="S107" i="21"/>
  <c r="R107" i="21"/>
  <c r="E107" i="21"/>
  <c r="S106" i="21"/>
  <c r="R106" i="21"/>
  <c r="E106" i="21"/>
  <c r="U106" i="21" s="1"/>
  <c r="S105" i="21"/>
  <c r="R105" i="21"/>
  <c r="E105" i="21"/>
  <c r="T105" i="21" s="1"/>
  <c r="T104" i="21"/>
  <c r="S104" i="21"/>
  <c r="R104" i="21"/>
  <c r="E104" i="21"/>
  <c r="U104" i="21" s="1"/>
  <c r="S103" i="21"/>
  <c r="R103" i="21"/>
  <c r="E103" i="21"/>
  <c r="T103" i="21" s="1"/>
  <c r="S102" i="21"/>
  <c r="R102" i="21"/>
  <c r="E102" i="21"/>
  <c r="T102" i="21" s="1"/>
  <c r="S101" i="21"/>
  <c r="R101" i="21"/>
  <c r="E101" i="21"/>
  <c r="U101" i="21" s="1"/>
  <c r="S100" i="21"/>
  <c r="R100" i="21"/>
  <c r="E100" i="21"/>
  <c r="U100" i="21" s="1"/>
  <c r="S99" i="21"/>
  <c r="R99" i="21"/>
  <c r="E99" i="21"/>
  <c r="S98" i="21"/>
  <c r="R98" i="21"/>
  <c r="E98" i="21"/>
  <c r="U98" i="21" s="1"/>
  <c r="M97" i="21"/>
  <c r="M114" i="21" s="1"/>
  <c r="S114" i="21" s="1"/>
  <c r="L97" i="21"/>
  <c r="R97" i="21" s="1"/>
  <c r="K97" i="21"/>
  <c r="K114" i="21" s="1"/>
  <c r="J97" i="21"/>
  <c r="I97" i="21"/>
  <c r="I114" i="21" s="1"/>
  <c r="H97" i="21"/>
  <c r="H114" i="21" s="1"/>
  <c r="G97" i="21"/>
  <c r="F97" i="21"/>
  <c r="F114" i="21" s="1"/>
  <c r="D97" i="21"/>
  <c r="D114" i="21" s="1"/>
  <c r="C97" i="21"/>
  <c r="C114" i="21" s="1"/>
  <c r="B97" i="21"/>
  <c r="O115" i="22"/>
  <c r="N115" i="22"/>
  <c r="M115" i="22"/>
  <c r="S115" i="22" s="1"/>
  <c r="L115" i="22"/>
  <c r="R115" i="22" s="1"/>
  <c r="K115" i="22"/>
  <c r="J115" i="22"/>
  <c r="I115" i="22"/>
  <c r="F115" i="22"/>
  <c r="D115" i="22"/>
  <c r="C115" i="22"/>
  <c r="B115" i="22"/>
  <c r="O114" i="22"/>
  <c r="U113" i="22"/>
  <c r="T113" i="22"/>
  <c r="S113" i="22"/>
  <c r="R113" i="22"/>
  <c r="S112" i="22"/>
  <c r="R112" i="22"/>
  <c r="E112" i="22"/>
  <c r="U112" i="22" s="1"/>
  <c r="S111" i="22"/>
  <c r="R111" i="22"/>
  <c r="E111" i="22"/>
  <c r="T111" i="22" s="1"/>
  <c r="S110" i="22"/>
  <c r="R110" i="22"/>
  <c r="E110" i="22"/>
  <c r="S109" i="22"/>
  <c r="R109" i="22"/>
  <c r="E109" i="22"/>
  <c r="U109" i="22" s="1"/>
  <c r="S108" i="22"/>
  <c r="R108" i="22"/>
  <c r="E108" i="22"/>
  <c r="U108" i="22" s="1"/>
  <c r="S107" i="22"/>
  <c r="R107" i="22"/>
  <c r="E107" i="22"/>
  <c r="U107" i="22" s="1"/>
  <c r="S106" i="22"/>
  <c r="R106" i="22"/>
  <c r="E106" i="22"/>
  <c r="T106" i="22" s="1"/>
  <c r="S105" i="22"/>
  <c r="R105" i="22"/>
  <c r="E105" i="22"/>
  <c r="T105" i="22" s="1"/>
  <c r="S104" i="22"/>
  <c r="R104" i="22"/>
  <c r="E104" i="22"/>
  <c r="U104" i="22" s="1"/>
  <c r="S103" i="22"/>
  <c r="R103" i="22"/>
  <c r="E103" i="22"/>
  <c r="U103" i="22" s="1"/>
  <c r="S102" i="22"/>
  <c r="R102" i="22"/>
  <c r="E102" i="22"/>
  <c r="S101" i="22"/>
  <c r="R101" i="22"/>
  <c r="E101" i="22"/>
  <c r="U101" i="22" s="1"/>
  <c r="U100" i="22"/>
  <c r="S100" i="22"/>
  <c r="R100" i="22"/>
  <c r="E100" i="22"/>
  <c r="T100" i="22" s="1"/>
  <c r="S99" i="22"/>
  <c r="R99" i="22"/>
  <c r="E99" i="22"/>
  <c r="T99" i="22" s="1"/>
  <c r="U98" i="22"/>
  <c r="S98" i="22"/>
  <c r="R98" i="22"/>
  <c r="E98" i="22"/>
  <c r="T98" i="22" s="1"/>
  <c r="M97" i="22"/>
  <c r="M114" i="22" s="1"/>
  <c r="S114" i="22" s="1"/>
  <c r="L97" i="22"/>
  <c r="L114" i="22" s="1"/>
  <c r="R114" i="22" s="1"/>
  <c r="K97" i="22"/>
  <c r="K114" i="22" s="1"/>
  <c r="J97" i="22"/>
  <c r="J114" i="22" s="1"/>
  <c r="I97" i="22"/>
  <c r="I114" i="22" s="1"/>
  <c r="H97" i="22"/>
  <c r="H114" i="22" s="1"/>
  <c r="G97" i="22"/>
  <c r="G114" i="22" s="1"/>
  <c r="F97" i="22"/>
  <c r="F114" i="22" s="1"/>
  <c r="D97" i="22"/>
  <c r="D114" i="22" s="1"/>
  <c r="C97" i="22"/>
  <c r="C114" i="22" s="1"/>
  <c r="B97" i="22"/>
  <c r="O115" i="23"/>
  <c r="L115" i="23"/>
  <c r="R115" i="23" s="1"/>
  <c r="J115" i="23"/>
  <c r="I115" i="23"/>
  <c r="H115" i="23"/>
  <c r="G115" i="23"/>
  <c r="D115" i="23"/>
  <c r="C115" i="23"/>
  <c r="B115" i="23"/>
  <c r="O114" i="23"/>
  <c r="N114" i="23"/>
  <c r="U113" i="23"/>
  <c r="T113" i="23"/>
  <c r="S113" i="23"/>
  <c r="R113" i="23"/>
  <c r="S112" i="23"/>
  <c r="R112" i="23"/>
  <c r="E112" i="23"/>
  <c r="U112" i="23" s="1"/>
  <c r="S111" i="23"/>
  <c r="R111" i="23"/>
  <c r="E111" i="23"/>
  <c r="T111" i="23" s="1"/>
  <c r="S110" i="23"/>
  <c r="R110" i="23"/>
  <c r="E110" i="23"/>
  <c r="U110" i="23" s="1"/>
  <c r="S109" i="23"/>
  <c r="R109" i="23"/>
  <c r="E109" i="23"/>
  <c r="U109" i="23" s="1"/>
  <c r="S108" i="23"/>
  <c r="R108" i="23"/>
  <c r="E108" i="23"/>
  <c r="S107" i="23"/>
  <c r="R107" i="23"/>
  <c r="E107" i="23"/>
  <c r="U107" i="23" s="1"/>
  <c r="U106" i="23"/>
  <c r="S106" i="23"/>
  <c r="R106" i="23"/>
  <c r="E106" i="23"/>
  <c r="T106" i="23" s="1"/>
  <c r="S105" i="23"/>
  <c r="R105" i="23"/>
  <c r="E105" i="23"/>
  <c r="U105" i="23" s="1"/>
  <c r="S104" i="23"/>
  <c r="R104" i="23"/>
  <c r="E104" i="23"/>
  <c r="S103" i="23"/>
  <c r="R103" i="23"/>
  <c r="E103" i="23"/>
  <c r="S102" i="23"/>
  <c r="R102" i="23"/>
  <c r="E102" i="23"/>
  <c r="U102" i="23" s="1"/>
  <c r="U101" i="23"/>
  <c r="S101" i="23"/>
  <c r="R101" i="23"/>
  <c r="E101" i="23"/>
  <c r="T101" i="23" s="1"/>
  <c r="S100" i="23"/>
  <c r="R100" i="23"/>
  <c r="E100" i="23"/>
  <c r="T100" i="23" s="1"/>
  <c r="S99" i="23"/>
  <c r="R99" i="23"/>
  <c r="E99" i="23"/>
  <c r="U99" i="23" s="1"/>
  <c r="S98" i="23"/>
  <c r="R98" i="23"/>
  <c r="E98" i="23"/>
  <c r="U98" i="23" s="1"/>
  <c r="M97" i="23"/>
  <c r="L97" i="23"/>
  <c r="L114" i="23" s="1"/>
  <c r="R114" i="23" s="1"/>
  <c r="K97" i="23"/>
  <c r="J97" i="23"/>
  <c r="J114" i="23" s="1"/>
  <c r="I97" i="23"/>
  <c r="I114" i="23" s="1"/>
  <c r="H97" i="23"/>
  <c r="H114" i="23" s="1"/>
  <c r="G97" i="23"/>
  <c r="G114" i="23" s="1"/>
  <c r="F97" i="23"/>
  <c r="D97" i="23"/>
  <c r="D114" i="23" s="1"/>
  <c r="C97" i="23"/>
  <c r="C114" i="23" s="1"/>
  <c r="B97" i="23"/>
  <c r="B114" i="23" s="1"/>
  <c r="O115" i="24"/>
  <c r="N115" i="24"/>
  <c r="M115" i="24"/>
  <c r="S115" i="24" s="1"/>
  <c r="J115" i="24"/>
  <c r="I115" i="24"/>
  <c r="H115" i="24"/>
  <c r="G115" i="24"/>
  <c r="F115" i="24"/>
  <c r="C115" i="24"/>
  <c r="B115" i="24"/>
  <c r="O114" i="24"/>
  <c r="N114" i="24"/>
  <c r="U113" i="24"/>
  <c r="T113" i="24"/>
  <c r="S113" i="24"/>
  <c r="R113" i="24"/>
  <c r="S112" i="24"/>
  <c r="R112" i="24"/>
  <c r="E112" i="24"/>
  <c r="T112" i="24" s="1"/>
  <c r="U111" i="24"/>
  <c r="S111" i="24"/>
  <c r="R111" i="24"/>
  <c r="E111" i="24"/>
  <c r="T111" i="24" s="1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S106" i="24"/>
  <c r="R106" i="24"/>
  <c r="E106" i="24"/>
  <c r="T106" i="24" s="1"/>
  <c r="S105" i="24"/>
  <c r="R105" i="24"/>
  <c r="E105" i="24"/>
  <c r="U105" i="24" s="1"/>
  <c r="S104" i="24"/>
  <c r="R104" i="24"/>
  <c r="E104" i="24"/>
  <c r="T104" i="24" s="1"/>
  <c r="T103" i="24"/>
  <c r="S103" i="24"/>
  <c r="R103" i="24"/>
  <c r="E103" i="24"/>
  <c r="U103" i="24" s="1"/>
  <c r="S102" i="24"/>
  <c r="R102" i="24"/>
  <c r="E102" i="24"/>
  <c r="U102" i="24" s="1"/>
  <c r="S101" i="24"/>
  <c r="R101" i="24"/>
  <c r="E101" i="24"/>
  <c r="U101" i="24" s="1"/>
  <c r="S100" i="24"/>
  <c r="R100" i="24"/>
  <c r="E100" i="24"/>
  <c r="S99" i="24"/>
  <c r="R99" i="24"/>
  <c r="E99" i="24"/>
  <c r="S98" i="24"/>
  <c r="R98" i="24"/>
  <c r="E98" i="24"/>
  <c r="T98" i="24" s="1"/>
  <c r="M97" i="24"/>
  <c r="S97" i="24" s="1"/>
  <c r="L97" i="24"/>
  <c r="K97" i="24"/>
  <c r="K114" i="24" s="1"/>
  <c r="J97" i="24"/>
  <c r="J114" i="24" s="1"/>
  <c r="I97" i="24"/>
  <c r="I114" i="24" s="1"/>
  <c r="H97" i="24"/>
  <c r="H114" i="24" s="1"/>
  <c r="G97" i="24"/>
  <c r="F97" i="24"/>
  <c r="D97" i="24"/>
  <c r="C97" i="24"/>
  <c r="C114" i="24" s="1"/>
  <c r="B97" i="24"/>
  <c r="B114" i="24" s="1"/>
  <c r="O115" i="25"/>
  <c r="M115" i="25"/>
  <c r="S115" i="25" s="1"/>
  <c r="L115" i="25"/>
  <c r="R115" i="25" s="1"/>
  <c r="K115" i="25"/>
  <c r="J115" i="25"/>
  <c r="I115" i="25"/>
  <c r="H115" i="25"/>
  <c r="G115" i="25"/>
  <c r="F115" i="25"/>
  <c r="D115" i="25"/>
  <c r="C115" i="25"/>
  <c r="B115" i="25"/>
  <c r="N114" i="25"/>
  <c r="U113" i="25"/>
  <c r="T113" i="25"/>
  <c r="S113" i="25"/>
  <c r="R113" i="25"/>
  <c r="S112" i="25"/>
  <c r="R112" i="25"/>
  <c r="E112" i="25"/>
  <c r="U112" i="25" s="1"/>
  <c r="S111" i="25"/>
  <c r="R111" i="25"/>
  <c r="E111" i="25"/>
  <c r="T111" i="25" s="1"/>
  <c r="S110" i="25"/>
  <c r="R110" i="25"/>
  <c r="E110" i="25"/>
  <c r="S109" i="25"/>
  <c r="R109" i="25"/>
  <c r="E109" i="25"/>
  <c r="U109" i="25" s="1"/>
  <c r="S108" i="25"/>
  <c r="R108" i="25"/>
  <c r="E108" i="25"/>
  <c r="S107" i="25"/>
  <c r="R107" i="25"/>
  <c r="E107" i="25"/>
  <c r="U107" i="25" s="1"/>
  <c r="S106" i="25"/>
  <c r="R106" i="25"/>
  <c r="E106" i="25"/>
  <c r="T106" i="25" s="1"/>
  <c r="S105" i="25"/>
  <c r="R105" i="25"/>
  <c r="E105" i="25"/>
  <c r="U105" i="25" s="1"/>
  <c r="S104" i="25"/>
  <c r="R104" i="25"/>
  <c r="E104" i="25"/>
  <c r="T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U101" i="25" s="1"/>
  <c r="S100" i="25"/>
  <c r="R100" i="25"/>
  <c r="E100" i="25"/>
  <c r="S99" i="25"/>
  <c r="R99" i="25"/>
  <c r="E99" i="25"/>
  <c r="U99" i="25" s="1"/>
  <c r="S98" i="25"/>
  <c r="R98" i="25"/>
  <c r="E98" i="25"/>
  <c r="T98" i="25" s="1"/>
  <c r="M97" i="25"/>
  <c r="M114" i="25" s="1"/>
  <c r="S114" i="25" s="1"/>
  <c r="L97" i="25"/>
  <c r="K97" i="25"/>
  <c r="K114" i="25" s="1"/>
  <c r="J97" i="25"/>
  <c r="I97" i="25"/>
  <c r="I114" i="25" s="1"/>
  <c r="H97" i="25"/>
  <c r="H114" i="25" s="1"/>
  <c r="G97" i="25"/>
  <c r="G114" i="25" s="1"/>
  <c r="F97" i="25"/>
  <c r="F114" i="25" s="1"/>
  <c r="D97" i="25"/>
  <c r="D114" i="25" s="1"/>
  <c r="C97" i="25"/>
  <c r="C114" i="25" s="1"/>
  <c r="B97" i="25"/>
  <c r="B114" i="25" s="1"/>
  <c r="O115" i="26"/>
  <c r="N115" i="26"/>
  <c r="M115" i="26"/>
  <c r="S115" i="26" s="1"/>
  <c r="L115" i="26"/>
  <c r="R115" i="26" s="1"/>
  <c r="J115" i="26"/>
  <c r="I115" i="26"/>
  <c r="G115" i="26"/>
  <c r="D115" i="26"/>
  <c r="C115" i="26"/>
  <c r="B115" i="26"/>
  <c r="O114" i="26"/>
  <c r="N114" i="26"/>
  <c r="L114" i="26"/>
  <c r="R114" i="26" s="1"/>
  <c r="U113" i="26"/>
  <c r="T113" i="26"/>
  <c r="S113" i="26"/>
  <c r="R113" i="26"/>
  <c r="S112" i="26"/>
  <c r="R112" i="26"/>
  <c r="E112" i="26"/>
  <c r="U112" i="26" s="1"/>
  <c r="S111" i="26"/>
  <c r="R111" i="26"/>
  <c r="E111" i="26"/>
  <c r="S110" i="26"/>
  <c r="R110" i="26"/>
  <c r="E110" i="26"/>
  <c r="U110" i="26" s="1"/>
  <c r="S109" i="26"/>
  <c r="R109" i="26"/>
  <c r="E109" i="26"/>
  <c r="T109" i="26" s="1"/>
  <c r="S108" i="26"/>
  <c r="R108" i="26"/>
  <c r="E108" i="26"/>
  <c r="U108" i="26" s="1"/>
  <c r="S107" i="26"/>
  <c r="R107" i="26"/>
  <c r="E107" i="26"/>
  <c r="T107" i="26" s="1"/>
  <c r="U106" i="26"/>
  <c r="S106" i="26"/>
  <c r="R106" i="26"/>
  <c r="E106" i="26"/>
  <c r="T106" i="26" s="1"/>
  <c r="S105" i="26"/>
  <c r="R105" i="26"/>
  <c r="E105" i="26"/>
  <c r="U105" i="26" s="1"/>
  <c r="U104" i="26"/>
  <c r="S104" i="26"/>
  <c r="R104" i="26"/>
  <c r="E104" i="26"/>
  <c r="T104" i="26" s="1"/>
  <c r="S103" i="26"/>
  <c r="R103" i="26"/>
  <c r="E103" i="26"/>
  <c r="S102" i="26"/>
  <c r="R102" i="26"/>
  <c r="E102" i="26"/>
  <c r="U102" i="26" s="1"/>
  <c r="S101" i="26"/>
  <c r="R101" i="26"/>
  <c r="E101" i="26"/>
  <c r="T101" i="26" s="1"/>
  <c r="S100" i="26"/>
  <c r="R100" i="26"/>
  <c r="E100" i="26"/>
  <c r="S99" i="26"/>
  <c r="R99" i="26"/>
  <c r="E99" i="26"/>
  <c r="T99" i="26" s="1"/>
  <c r="U98" i="26"/>
  <c r="T98" i="26"/>
  <c r="S98" i="26"/>
  <c r="R98" i="26"/>
  <c r="E98" i="26"/>
  <c r="M97" i="26"/>
  <c r="M114" i="26" s="1"/>
  <c r="S114" i="26" s="1"/>
  <c r="L97" i="26"/>
  <c r="R97" i="26" s="1"/>
  <c r="K97" i="26"/>
  <c r="K114" i="26" s="1"/>
  <c r="J97" i="26"/>
  <c r="I97" i="26"/>
  <c r="H97" i="26"/>
  <c r="G97" i="26"/>
  <c r="G114" i="26" s="1"/>
  <c r="F97" i="26"/>
  <c r="D97" i="26"/>
  <c r="D114" i="26" s="1"/>
  <c r="C97" i="26"/>
  <c r="C114" i="26" s="1"/>
  <c r="B97" i="26"/>
  <c r="B114" i="26" s="1"/>
  <c r="O115" i="27"/>
  <c r="N115" i="27"/>
  <c r="M115" i="27"/>
  <c r="S115" i="27" s="1"/>
  <c r="L115" i="27"/>
  <c r="R115" i="27" s="1"/>
  <c r="K115" i="27"/>
  <c r="J115" i="27"/>
  <c r="I115" i="27"/>
  <c r="H115" i="27"/>
  <c r="F115" i="27"/>
  <c r="D115" i="27"/>
  <c r="C115" i="27"/>
  <c r="B115" i="27"/>
  <c r="O114" i="27"/>
  <c r="U113" i="27"/>
  <c r="T113" i="27"/>
  <c r="S113" i="27"/>
  <c r="R113" i="27"/>
  <c r="S112" i="27"/>
  <c r="R112" i="27"/>
  <c r="E112" i="27"/>
  <c r="U112" i="27" s="1"/>
  <c r="S111" i="27"/>
  <c r="R111" i="27"/>
  <c r="E111" i="27"/>
  <c r="U111" i="27" s="1"/>
  <c r="U110" i="27"/>
  <c r="S110" i="27"/>
  <c r="R110" i="27"/>
  <c r="E110" i="27"/>
  <c r="T110" i="27" s="1"/>
  <c r="S109" i="27"/>
  <c r="R109" i="27"/>
  <c r="E109" i="27"/>
  <c r="T109" i="27" s="1"/>
  <c r="S108" i="27"/>
  <c r="R108" i="27"/>
  <c r="E108" i="27"/>
  <c r="U108" i="27" s="1"/>
  <c r="S107" i="27"/>
  <c r="R107" i="27"/>
  <c r="E107" i="27"/>
  <c r="S106" i="27"/>
  <c r="R106" i="27"/>
  <c r="E106" i="27"/>
  <c r="S105" i="27"/>
  <c r="R105" i="27"/>
  <c r="E105" i="27"/>
  <c r="U105" i="27" s="1"/>
  <c r="S104" i="27"/>
  <c r="R104" i="27"/>
  <c r="E104" i="27"/>
  <c r="U104" i="27" s="1"/>
  <c r="S103" i="27"/>
  <c r="R103" i="27"/>
  <c r="E103" i="27"/>
  <c r="U103" i="27" s="1"/>
  <c r="S102" i="27"/>
  <c r="R102" i="27"/>
  <c r="E102" i="27"/>
  <c r="T102" i="27" s="1"/>
  <c r="S101" i="27"/>
  <c r="R101" i="27"/>
  <c r="E101" i="27"/>
  <c r="T100" i="27"/>
  <c r="S100" i="27"/>
  <c r="R100" i="27"/>
  <c r="E100" i="27"/>
  <c r="U100" i="27" s="1"/>
  <c r="S99" i="27"/>
  <c r="R99" i="27"/>
  <c r="E99" i="27"/>
  <c r="S98" i="27"/>
  <c r="R98" i="27"/>
  <c r="E98" i="27"/>
  <c r="M97" i="27"/>
  <c r="S97" i="27" s="1"/>
  <c r="L97" i="27"/>
  <c r="L114" i="27" s="1"/>
  <c r="R114" i="27" s="1"/>
  <c r="K97" i="27"/>
  <c r="K114" i="27" s="1"/>
  <c r="J97" i="27"/>
  <c r="J114" i="27" s="1"/>
  <c r="I97" i="27"/>
  <c r="I114" i="27" s="1"/>
  <c r="H97" i="27"/>
  <c r="H114" i="27" s="1"/>
  <c r="G97" i="27"/>
  <c r="F97" i="27"/>
  <c r="D97" i="27"/>
  <c r="D114" i="27" s="1"/>
  <c r="C97" i="27"/>
  <c r="C114" i="27" s="1"/>
  <c r="B97" i="27"/>
  <c r="B114" i="27" s="1"/>
  <c r="R115" i="28"/>
  <c r="O115" i="28"/>
  <c r="M115" i="28"/>
  <c r="S115" i="28" s="1"/>
  <c r="K115" i="28"/>
  <c r="I115" i="28"/>
  <c r="H115" i="28"/>
  <c r="G115" i="28"/>
  <c r="F115" i="28"/>
  <c r="C115" i="28"/>
  <c r="B115" i="28"/>
  <c r="O114" i="28"/>
  <c r="N114" i="28"/>
  <c r="G114" i="28"/>
  <c r="U113" i="28"/>
  <c r="T113" i="28"/>
  <c r="S113" i="28"/>
  <c r="R113" i="28"/>
  <c r="S112" i="28"/>
  <c r="R112" i="28"/>
  <c r="E112" i="28"/>
  <c r="T112" i="28" s="1"/>
  <c r="S111" i="28"/>
  <c r="R111" i="28"/>
  <c r="E111" i="28"/>
  <c r="S110" i="28"/>
  <c r="R110" i="28"/>
  <c r="E110" i="28"/>
  <c r="U110" i="28" s="1"/>
  <c r="S109" i="28"/>
  <c r="R109" i="28"/>
  <c r="E109" i="28"/>
  <c r="S108" i="28"/>
  <c r="R108" i="28"/>
  <c r="E108" i="28"/>
  <c r="U108" i="28" s="1"/>
  <c r="U107" i="28"/>
  <c r="T107" i="28"/>
  <c r="S107" i="28"/>
  <c r="R107" i="28"/>
  <c r="E107" i="28"/>
  <c r="S106" i="28"/>
  <c r="R106" i="28"/>
  <c r="E106" i="28"/>
  <c r="T106" i="28" s="1"/>
  <c r="S105" i="28"/>
  <c r="R105" i="28"/>
  <c r="E105" i="28"/>
  <c r="T105" i="28" s="1"/>
  <c r="S104" i="28"/>
  <c r="R104" i="28"/>
  <c r="E104" i="28"/>
  <c r="U104" i="28" s="1"/>
  <c r="S103" i="28"/>
  <c r="R103" i="28"/>
  <c r="E103" i="28"/>
  <c r="U103" i="28" s="1"/>
  <c r="S102" i="28"/>
  <c r="R102" i="28"/>
  <c r="E102" i="28"/>
  <c r="U102" i="28" s="1"/>
  <c r="S101" i="28"/>
  <c r="R101" i="28"/>
  <c r="E101" i="28"/>
  <c r="S100" i="28"/>
  <c r="R100" i="28"/>
  <c r="E100" i="28"/>
  <c r="U100" i="28" s="1"/>
  <c r="S99" i="28"/>
  <c r="R99" i="28"/>
  <c r="E99" i="28"/>
  <c r="U99" i="28" s="1"/>
  <c r="S98" i="28"/>
  <c r="R98" i="28"/>
  <c r="E98" i="28"/>
  <c r="U98" i="28" s="1"/>
  <c r="M97" i="28"/>
  <c r="L97" i="28"/>
  <c r="R97" i="28" s="1"/>
  <c r="K97" i="28"/>
  <c r="K114" i="28" s="1"/>
  <c r="J97" i="28"/>
  <c r="I97" i="28"/>
  <c r="I114" i="28" s="1"/>
  <c r="H97" i="28"/>
  <c r="H114" i="28" s="1"/>
  <c r="G97" i="28"/>
  <c r="F97" i="28"/>
  <c r="F114" i="28" s="1"/>
  <c r="D97" i="28"/>
  <c r="C97" i="28"/>
  <c r="C114" i="28" s="1"/>
  <c r="B97" i="28"/>
  <c r="B114" i="28" s="1"/>
  <c r="O115" i="29"/>
  <c r="N115" i="29"/>
  <c r="M115" i="29"/>
  <c r="S115" i="29" s="1"/>
  <c r="L115" i="29"/>
  <c r="R115" i="29" s="1"/>
  <c r="I115" i="29"/>
  <c r="H115" i="29"/>
  <c r="G115" i="29"/>
  <c r="F115" i="29"/>
  <c r="D115" i="29"/>
  <c r="B115" i="29"/>
  <c r="O114" i="29"/>
  <c r="N114" i="29"/>
  <c r="L114" i="29"/>
  <c r="R114" i="29" s="1"/>
  <c r="U113" i="29"/>
  <c r="T113" i="29"/>
  <c r="S113" i="29"/>
  <c r="R113" i="29"/>
  <c r="S112" i="29"/>
  <c r="R112" i="29"/>
  <c r="E112" i="29"/>
  <c r="S111" i="29"/>
  <c r="R111" i="29"/>
  <c r="E111" i="29"/>
  <c r="U111" i="29" s="1"/>
  <c r="S110" i="29"/>
  <c r="R110" i="29"/>
  <c r="E110" i="29"/>
  <c r="T110" i="29" s="1"/>
  <c r="U109" i="29"/>
  <c r="T109" i="29"/>
  <c r="S109" i="29"/>
  <c r="R109" i="29"/>
  <c r="E109" i="29"/>
  <c r="S108" i="29"/>
  <c r="R108" i="29"/>
  <c r="E108" i="29"/>
  <c r="T108" i="29" s="1"/>
  <c r="T107" i="29"/>
  <c r="S107" i="29"/>
  <c r="R107" i="29"/>
  <c r="E107" i="29"/>
  <c r="U107" i="29" s="1"/>
  <c r="S106" i="29"/>
  <c r="R106" i="29"/>
  <c r="E106" i="29"/>
  <c r="U106" i="29" s="1"/>
  <c r="S105" i="29"/>
  <c r="R105" i="29"/>
  <c r="E105" i="29"/>
  <c r="U105" i="29" s="1"/>
  <c r="S104" i="29"/>
  <c r="R104" i="29"/>
  <c r="E104" i="29"/>
  <c r="S103" i="29"/>
  <c r="R103" i="29"/>
  <c r="E103" i="29"/>
  <c r="U103" i="29" s="1"/>
  <c r="S102" i="29"/>
  <c r="R102" i="29"/>
  <c r="E102" i="29"/>
  <c r="U102" i="29" s="1"/>
  <c r="S101" i="29"/>
  <c r="R101" i="29"/>
  <c r="E101" i="29"/>
  <c r="U101" i="29" s="1"/>
  <c r="S100" i="29"/>
  <c r="R100" i="29"/>
  <c r="E100" i="29"/>
  <c r="T100" i="29" s="1"/>
  <c r="S99" i="29"/>
  <c r="R99" i="29"/>
  <c r="E99" i="29"/>
  <c r="T99" i="29" s="1"/>
  <c r="S98" i="29"/>
  <c r="R98" i="29"/>
  <c r="E98" i="29"/>
  <c r="U98" i="29" s="1"/>
  <c r="M97" i="29"/>
  <c r="S97" i="29" s="1"/>
  <c r="L97" i="29"/>
  <c r="R97" i="29" s="1"/>
  <c r="K97" i="29"/>
  <c r="J97" i="29"/>
  <c r="I97" i="29"/>
  <c r="I114" i="29" s="1"/>
  <c r="H97" i="29"/>
  <c r="H114" i="29" s="1"/>
  <c r="G97" i="29"/>
  <c r="G114" i="29" s="1"/>
  <c r="F97" i="29"/>
  <c r="F114" i="29" s="1"/>
  <c r="D97" i="29"/>
  <c r="D114" i="29" s="1"/>
  <c r="C97" i="29"/>
  <c r="B97" i="29"/>
  <c r="B114" i="29" s="1"/>
  <c r="O115" i="30"/>
  <c r="M115" i="30"/>
  <c r="S115" i="30" s="1"/>
  <c r="L115" i="30"/>
  <c r="R115" i="30" s="1"/>
  <c r="K115" i="30"/>
  <c r="J115" i="30"/>
  <c r="H115" i="30"/>
  <c r="G115" i="30"/>
  <c r="F115" i="30"/>
  <c r="D115" i="30"/>
  <c r="C115" i="30"/>
  <c r="B115" i="30"/>
  <c r="O114" i="30"/>
  <c r="U113" i="30"/>
  <c r="T113" i="30"/>
  <c r="S113" i="30"/>
  <c r="R113" i="30"/>
  <c r="S112" i="30"/>
  <c r="R112" i="30"/>
  <c r="E112" i="30"/>
  <c r="U112" i="30" s="1"/>
  <c r="S111" i="30"/>
  <c r="R111" i="30"/>
  <c r="E111" i="30"/>
  <c r="T111" i="30" s="1"/>
  <c r="S110" i="30"/>
  <c r="R110" i="30"/>
  <c r="E110" i="30"/>
  <c r="T110" i="30" s="1"/>
  <c r="S109" i="30"/>
  <c r="R109" i="30"/>
  <c r="E109" i="30"/>
  <c r="U109" i="30" s="1"/>
  <c r="S108" i="30"/>
  <c r="R108" i="30"/>
  <c r="E108" i="30"/>
  <c r="U108" i="30" s="1"/>
  <c r="S107" i="30"/>
  <c r="R107" i="30"/>
  <c r="E107" i="30"/>
  <c r="S106" i="30"/>
  <c r="R106" i="30"/>
  <c r="E106" i="30"/>
  <c r="U106" i="30" s="1"/>
  <c r="S105" i="30"/>
  <c r="R105" i="30"/>
  <c r="E105" i="30"/>
  <c r="U105" i="30" s="1"/>
  <c r="S104" i="30"/>
  <c r="R104" i="30"/>
  <c r="E104" i="30"/>
  <c r="U104" i="30" s="1"/>
  <c r="S103" i="30"/>
  <c r="R103" i="30"/>
  <c r="E103" i="30"/>
  <c r="T103" i="30" s="1"/>
  <c r="S102" i="30"/>
  <c r="R102" i="30"/>
  <c r="E102" i="30"/>
  <c r="T102" i="30" s="1"/>
  <c r="S101" i="30"/>
  <c r="R101" i="30"/>
  <c r="E101" i="30"/>
  <c r="U101" i="30" s="1"/>
  <c r="S100" i="30"/>
  <c r="R100" i="30"/>
  <c r="E100" i="30"/>
  <c r="U100" i="30" s="1"/>
  <c r="S99" i="30"/>
  <c r="R99" i="30"/>
  <c r="E99" i="30"/>
  <c r="S98" i="30"/>
  <c r="R98" i="30"/>
  <c r="E98" i="30"/>
  <c r="U98" i="30" s="1"/>
  <c r="M97" i="30"/>
  <c r="L97" i="30"/>
  <c r="R97" i="30" s="1"/>
  <c r="K97" i="30"/>
  <c r="J97" i="30"/>
  <c r="J114" i="30" s="1"/>
  <c r="I97" i="30"/>
  <c r="H97" i="30"/>
  <c r="H114" i="30" s="1"/>
  <c r="G97" i="30"/>
  <c r="G114" i="30" s="1"/>
  <c r="F97" i="30"/>
  <c r="F114" i="30" s="1"/>
  <c r="D97" i="30"/>
  <c r="D114" i="30" s="1"/>
  <c r="C97" i="30"/>
  <c r="C114" i="30" s="1"/>
  <c r="B97" i="30"/>
  <c r="B114" i="30" s="1"/>
  <c r="O115" i="31"/>
  <c r="N115" i="31"/>
  <c r="M115" i="31"/>
  <c r="S115" i="31" s="1"/>
  <c r="L115" i="31"/>
  <c r="R115" i="31" s="1"/>
  <c r="K115" i="31"/>
  <c r="I115" i="31"/>
  <c r="F115" i="31"/>
  <c r="D115" i="31"/>
  <c r="B115" i="31"/>
  <c r="N114" i="31"/>
  <c r="U113" i="31"/>
  <c r="T113" i="31"/>
  <c r="S113" i="31"/>
  <c r="R113" i="31"/>
  <c r="S112" i="31"/>
  <c r="R112" i="31"/>
  <c r="E112" i="31"/>
  <c r="U112" i="31" s="1"/>
  <c r="T111" i="31"/>
  <c r="S111" i="31"/>
  <c r="R111" i="31"/>
  <c r="E111" i="31"/>
  <c r="U111" i="31" s="1"/>
  <c r="S110" i="31"/>
  <c r="R110" i="31"/>
  <c r="E110" i="31"/>
  <c r="S109" i="31"/>
  <c r="R109" i="31"/>
  <c r="E109" i="31"/>
  <c r="U109" i="31" s="1"/>
  <c r="S108" i="31"/>
  <c r="R108" i="31"/>
  <c r="E108" i="31"/>
  <c r="T108" i="31" s="1"/>
  <c r="S107" i="31"/>
  <c r="R107" i="31"/>
  <c r="E107" i="31"/>
  <c r="U107" i="31" s="1"/>
  <c r="S106" i="31"/>
  <c r="R106" i="31"/>
  <c r="E106" i="31"/>
  <c r="T106" i="31" s="1"/>
  <c r="T105" i="31"/>
  <c r="S105" i="31"/>
  <c r="R105" i="31"/>
  <c r="E105" i="31"/>
  <c r="U105" i="31" s="1"/>
  <c r="S104" i="31"/>
  <c r="R104" i="31"/>
  <c r="E104" i="31"/>
  <c r="U104" i="31" s="1"/>
  <c r="S103" i="31"/>
  <c r="R103" i="31"/>
  <c r="E103" i="31"/>
  <c r="U103" i="31" s="1"/>
  <c r="S102" i="31"/>
  <c r="R102" i="31"/>
  <c r="E102" i="31"/>
  <c r="S101" i="31"/>
  <c r="R101" i="31"/>
  <c r="E101" i="31"/>
  <c r="U101" i="31" s="1"/>
  <c r="S100" i="31"/>
  <c r="R100" i="31"/>
  <c r="E100" i="31"/>
  <c r="T100" i="31" s="1"/>
  <c r="S99" i="31"/>
  <c r="R99" i="31"/>
  <c r="E99" i="31"/>
  <c r="U99" i="31" s="1"/>
  <c r="S98" i="31"/>
  <c r="R98" i="31"/>
  <c r="E98" i="31"/>
  <c r="T98" i="31" s="1"/>
  <c r="M97" i="31"/>
  <c r="M114" i="31" s="1"/>
  <c r="S114" i="31" s="1"/>
  <c r="L97" i="31"/>
  <c r="L114" i="31" s="1"/>
  <c r="R114" i="31" s="1"/>
  <c r="K97" i="31"/>
  <c r="K114" i="31" s="1"/>
  <c r="J97" i="31"/>
  <c r="J114" i="31" s="1"/>
  <c r="I97" i="31"/>
  <c r="I114" i="31" s="1"/>
  <c r="H97" i="31"/>
  <c r="G97" i="31"/>
  <c r="G114" i="31" s="1"/>
  <c r="F97" i="31"/>
  <c r="F114" i="31" s="1"/>
  <c r="D97" i="31"/>
  <c r="C97" i="31"/>
  <c r="C114" i="31" s="1"/>
  <c r="B97" i="31"/>
  <c r="B114" i="31" s="1"/>
  <c r="N115" i="32"/>
  <c r="L115" i="32"/>
  <c r="R115" i="32" s="1"/>
  <c r="K115" i="32"/>
  <c r="J115" i="32"/>
  <c r="I115" i="32"/>
  <c r="H115" i="32"/>
  <c r="G115" i="32"/>
  <c r="F115" i="32"/>
  <c r="D115" i="32"/>
  <c r="C115" i="32"/>
  <c r="B115" i="32"/>
  <c r="O114" i="32"/>
  <c r="N114" i="32"/>
  <c r="U113" i="32"/>
  <c r="T113" i="32"/>
  <c r="S113" i="32"/>
  <c r="R113" i="32"/>
  <c r="S112" i="32"/>
  <c r="R112" i="32"/>
  <c r="E112" i="32"/>
  <c r="U112" i="32" s="1"/>
  <c r="S111" i="32"/>
  <c r="R111" i="32"/>
  <c r="E111" i="32"/>
  <c r="U111" i="32" s="1"/>
  <c r="S110" i="32"/>
  <c r="R110" i="32"/>
  <c r="E110" i="32"/>
  <c r="T110" i="32" s="1"/>
  <c r="S109" i="32"/>
  <c r="R109" i="32"/>
  <c r="E109" i="32"/>
  <c r="T109" i="32" s="1"/>
  <c r="S108" i="32"/>
  <c r="R108" i="32"/>
  <c r="E108" i="32"/>
  <c r="T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S104" i="32"/>
  <c r="R104" i="32"/>
  <c r="E104" i="32"/>
  <c r="U104" i="32" s="1"/>
  <c r="S103" i="32"/>
  <c r="R103" i="32"/>
  <c r="E103" i="32"/>
  <c r="U103" i="32" s="1"/>
  <c r="S102" i="32"/>
  <c r="R102" i="32"/>
  <c r="E102" i="32"/>
  <c r="T102" i="32" s="1"/>
  <c r="S101" i="32"/>
  <c r="R101" i="32"/>
  <c r="E101" i="32"/>
  <c r="T101" i="32" s="1"/>
  <c r="S100" i="32"/>
  <c r="R100" i="32"/>
  <c r="E100" i="32"/>
  <c r="T100" i="32" s="1"/>
  <c r="T99" i="32"/>
  <c r="S99" i="32"/>
  <c r="R99" i="32"/>
  <c r="E99" i="32"/>
  <c r="U99" i="32" s="1"/>
  <c r="S98" i="32"/>
  <c r="R98" i="32"/>
  <c r="E98" i="32"/>
  <c r="U98" i="32" s="1"/>
  <c r="M97" i="32"/>
  <c r="L97" i="32"/>
  <c r="L114" i="32" s="1"/>
  <c r="R114" i="32" s="1"/>
  <c r="K97" i="32"/>
  <c r="K114" i="32" s="1"/>
  <c r="J97" i="32"/>
  <c r="J114" i="32" s="1"/>
  <c r="I97" i="32"/>
  <c r="I114" i="32" s="1"/>
  <c r="H97" i="32"/>
  <c r="H114" i="32" s="1"/>
  <c r="G97" i="32"/>
  <c r="G114" i="32" s="1"/>
  <c r="F97" i="32"/>
  <c r="F114" i="32" s="1"/>
  <c r="D97" i="32"/>
  <c r="D114" i="32" s="1"/>
  <c r="C97" i="32"/>
  <c r="C114" i="32" s="1"/>
  <c r="B97" i="32"/>
  <c r="B114" i="32" s="1"/>
  <c r="O115" i="33"/>
  <c r="N115" i="33"/>
  <c r="M115" i="33"/>
  <c r="S115" i="33" s="1"/>
  <c r="K115" i="33"/>
  <c r="J115" i="33"/>
  <c r="H115" i="33"/>
  <c r="G115" i="33"/>
  <c r="D115" i="33"/>
  <c r="B115" i="33"/>
  <c r="O114" i="33"/>
  <c r="N114" i="33"/>
  <c r="U113" i="33"/>
  <c r="T113" i="33"/>
  <c r="S113" i="33"/>
  <c r="R113" i="33"/>
  <c r="S112" i="33"/>
  <c r="R112" i="33"/>
  <c r="E112" i="33"/>
  <c r="T112" i="33" s="1"/>
  <c r="S111" i="33"/>
  <c r="R111" i="33"/>
  <c r="E111" i="33"/>
  <c r="U111" i="33" s="1"/>
  <c r="S110" i="33"/>
  <c r="R110" i="33"/>
  <c r="E110" i="33"/>
  <c r="U110" i="33" s="1"/>
  <c r="S109" i="33"/>
  <c r="R109" i="33"/>
  <c r="E109" i="33"/>
  <c r="U109" i="33" s="1"/>
  <c r="S108" i="33"/>
  <c r="R108" i="33"/>
  <c r="E108" i="33"/>
  <c r="S107" i="33"/>
  <c r="R107" i="33"/>
  <c r="E107" i="33"/>
  <c r="U107" i="33" s="1"/>
  <c r="S106" i="33"/>
  <c r="R106" i="33"/>
  <c r="E106" i="33"/>
  <c r="U106" i="33" s="1"/>
  <c r="S105" i="33"/>
  <c r="R105" i="33"/>
  <c r="E105" i="33"/>
  <c r="U105" i="33" s="1"/>
  <c r="S104" i="33"/>
  <c r="R104" i="33"/>
  <c r="E104" i="33"/>
  <c r="T104" i="33" s="1"/>
  <c r="U103" i="33"/>
  <c r="S103" i="33"/>
  <c r="R103" i="33"/>
  <c r="E103" i="33"/>
  <c r="T103" i="33" s="1"/>
  <c r="S102" i="33"/>
  <c r="R102" i="33"/>
  <c r="E102" i="33"/>
  <c r="U102" i="33" s="1"/>
  <c r="S101" i="33"/>
  <c r="R101" i="33"/>
  <c r="E101" i="33"/>
  <c r="S100" i="33"/>
  <c r="R100" i="33"/>
  <c r="E100" i="33"/>
  <c r="S99" i="33"/>
  <c r="R99" i="33"/>
  <c r="E99" i="33"/>
  <c r="U99" i="33" s="1"/>
  <c r="S98" i="33"/>
  <c r="R98" i="33"/>
  <c r="E98" i="33"/>
  <c r="U98" i="33" s="1"/>
  <c r="S97" i="33"/>
  <c r="M97" i="33"/>
  <c r="M114" i="33" s="1"/>
  <c r="S114" i="33" s="1"/>
  <c r="L97" i="33"/>
  <c r="K97" i="33"/>
  <c r="J97" i="33"/>
  <c r="J114" i="33" s="1"/>
  <c r="I97" i="33"/>
  <c r="H97" i="33"/>
  <c r="G97" i="33"/>
  <c r="G114" i="33" s="1"/>
  <c r="F97" i="33"/>
  <c r="F114" i="33" s="1"/>
  <c r="D97" i="33"/>
  <c r="C97" i="33"/>
  <c r="B97" i="33"/>
  <c r="O115" i="34"/>
  <c r="N115" i="34"/>
  <c r="M115" i="34"/>
  <c r="S115" i="34" s="1"/>
  <c r="L115" i="34"/>
  <c r="R115" i="34" s="1"/>
  <c r="K115" i="34"/>
  <c r="J115" i="34"/>
  <c r="I115" i="34"/>
  <c r="H115" i="34"/>
  <c r="G115" i="34"/>
  <c r="F115" i="34"/>
  <c r="D115" i="34"/>
  <c r="C115" i="34"/>
  <c r="B115" i="34"/>
  <c r="N114" i="34"/>
  <c r="U113" i="34"/>
  <c r="T113" i="34"/>
  <c r="S113" i="34"/>
  <c r="R113" i="34"/>
  <c r="S112" i="34"/>
  <c r="R112" i="34"/>
  <c r="E112" i="34"/>
  <c r="U112" i="34" s="1"/>
  <c r="S111" i="34"/>
  <c r="R111" i="34"/>
  <c r="E111" i="34"/>
  <c r="S110" i="34"/>
  <c r="R110" i="34"/>
  <c r="E110" i="34"/>
  <c r="U110" i="34" s="1"/>
  <c r="U109" i="34"/>
  <c r="T109" i="34"/>
  <c r="S109" i="34"/>
  <c r="R109" i="34"/>
  <c r="E109" i="34"/>
  <c r="S108" i="34"/>
  <c r="R108" i="34"/>
  <c r="E108" i="34"/>
  <c r="U108" i="34" s="1"/>
  <c r="U107" i="34"/>
  <c r="S107" i="34"/>
  <c r="R107" i="34"/>
  <c r="E107" i="34"/>
  <c r="T107" i="34" s="1"/>
  <c r="S106" i="34"/>
  <c r="R106" i="34"/>
  <c r="E106" i="34"/>
  <c r="T106" i="34" s="1"/>
  <c r="S105" i="34"/>
  <c r="R105" i="34"/>
  <c r="E105" i="34"/>
  <c r="S104" i="34"/>
  <c r="R104" i="34"/>
  <c r="E104" i="34"/>
  <c r="U104" i="34" s="1"/>
  <c r="S103" i="34"/>
  <c r="R103" i="34"/>
  <c r="E103" i="34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T99" i="34" s="1"/>
  <c r="S98" i="34"/>
  <c r="R98" i="34"/>
  <c r="E98" i="34"/>
  <c r="T98" i="34" s="1"/>
  <c r="S97" i="34"/>
  <c r="M97" i="34"/>
  <c r="M114" i="34" s="1"/>
  <c r="S114" i="34" s="1"/>
  <c r="L97" i="34"/>
  <c r="L114" i="34" s="1"/>
  <c r="R114" i="34" s="1"/>
  <c r="K97" i="34"/>
  <c r="K114" i="34" s="1"/>
  <c r="J97" i="34"/>
  <c r="J114" i="34" s="1"/>
  <c r="I97" i="34"/>
  <c r="I114" i="34" s="1"/>
  <c r="H97" i="34"/>
  <c r="H114" i="34" s="1"/>
  <c r="G97" i="34"/>
  <c r="G114" i="34" s="1"/>
  <c r="F97" i="34"/>
  <c r="F114" i="34" s="1"/>
  <c r="D97" i="34"/>
  <c r="D114" i="34" s="1"/>
  <c r="C97" i="34"/>
  <c r="C114" i="34" s="1"/>
  <c r="B97" i="34"/>
  <c r="O115" i="35"/>
  <c r="N115" i="35"/>
  <c r="L115" i="35"/>
  <c r="R115" i="35" s="1"/>
  <c r="K115" i="35"/>
  <c r="I115" i="35"/>
  <c r="G115" i="35"/>
  <c r="F115" i="35"/>
  <c r="D115" i="35"/>
  <c r="C115" i="35"/>
  <c r="B115" i="35"/>
  <c r="O114" i="35"/>
  <c r="N114" i="35"/>
  <c r="U113" i="35"/>
  <c r="T113" i="35"/>
  <c r="S113" i="35"/>
  <c r="R113" i="35"/>
  <c r="T112" i="35"/>
  <c r="S112" i="35"/>
  <c r="R112" i="35"/>
  <c r="E112" i="35"/>
  <c r="U112" i="35" s="1"/>
  <c r="S111" i="35"/>
  <c r="R111" i="35"/>
  <c r="E111" i="35"/>
  <c r="T111" i="35" s="1"/>
  <c r="U110" i="35"/>
  <c r="S110" i="35"/>
  <c r="R110" i="35"/>
  <c r="E110" i="35"/>
  <c r="T110" i="35" s="1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S105" i="35"/>
  <c r="R105" i="35"/>
  <c r="E105" i="35"/>
  <c r="U105" i="35" s="1"/>
  <c r="S104" i="35"/>
  <c r="R104" i="35"/>
  <c r="E104" i="35"/>
  <c r="U104" i="35" s="1"/>
  <c r="S103" i="35"/>
  <c r="R103" i="35"/>
  <c r="E103" i="35"/>
  <c r="U103" i="35" s="1"/>
  <c r="S102" i="35"/>
  <c r="R102" i="35"/>
  <c r="E102" i="35"/>
  <c r="T102" i="35" s="1"/>
  <c r="S101" i="35"/>
  <c r="R101" i="35"/>
  <c r="E101" i="35"/>
  <c r="U101" i="35" s="1"/>
  <c r="S100" i="35"/>
  <c r="R100" i="35"/>
  <c r="E100" i="35"/>
  <c r="U100" i="35" s="1"/>
  <c r="S99" i="35"/>
  <c r="R99" i="35"/>
  <c r="E99" i="35"/>
  <c r="U99" i="35" s="1"/>
  <c r="S98" i="35"/>
  <c r="R98" i="35"/>
  <c r="E98" i="35"/>
  <c r="M97" i="35"/>
  <c r="L97" i="35"/>
  <c r="K97" i="35"/>
  <c r="K114" i="35" s="1"/>
  <c r="J97" i="35"/>
  <c r="J114" i="35" s="1"/>
  <c r="I97" i="35"/>
  <c r="H97" i="35"/>
  <c r="H114" i="35" s="1"/>
  <c r="G97" i="35"/>
  <c r="F97" i="35"/>
  <c r="F114" i="35" s="1"/>
  <c r="D97" i="35"/>
  <c r="D114" i="35" s="1"/>
  <c r="C97" i="35"/>
  <c r="C114" i="35" s="1"/>
  <c r="B97" i="35"/>
  <c r="B114" i="35" s="1"/>
  <c r="O115" i="36"/>
  <c r="N115" i="36"/>
  <c r="M115" i="36"/>
  <c r="S115" i="36" s="1"/>
  <c r="L115" i="36"/>
  <c r="R115" i="36" s="1"/>
  <c r="K115" i="36"/>
  <c r="J115" i="36"/>
  <c r="I115" i="36"/>
  <c r="H115" i="36"/>
  <c r="G115" i="36"/>
  <c r="D115" i="36"/>
  <c r="O114" i="36"/>
  <c r="N114" i="36"/>
  <c r="U113" i="36"/>
  <c r="T113" i="36"/>
  <c r="S113" i="36"/>
  <c r="R113" i="36"/>
  <c r="S112" i="36"/>
  <c r="R112" i="36"/>
  <c r="E112" i="36"/>
  <c r="T112" i="36" s="1"/>
  <c r="U111" i="36"/>
  <c r="T111" i="36"/>
  <c r="S111" i="36"/>
  <c r="R111" i="36"/>
  <c r="E111" i="36"/>
  <c r="S110" i="36"/>
  <c r="R110" i="36"/>
  <c r="E110" i="36"/>
  <c r="U110" i="36" s="1"/>
  <c r="S109" i="36"/>
  <c r="R109" i="36"/>
  <c r="E109" i="36"/>
  <c r="S108" i="36"/>
  <c r="R108" i="36"/>
  <c r="E108" i="36"/>
  <c r="U108" i="36" s="1"/>
  <c r="S107" i="36"/>
  <c r="R107" i="36"/>
  <c r="E107" i="36"/>
  <c r="U107" i="36" s="1"/>
  <c r="U106" i="36"/>
  <c r="S106" i="36"/>
  <c r="R106" i="36"/>
  <c r="E106" i="36"/>
  <c r="T106" i="36" s="1"/>
  <c r="S105" i="36"/>
  <c r="R105" i="36"/>
  <c r="E105" i="36"/>
  <c r="T105" i="36" s="1"/>
  <c r="S104" i="36"/>
  <c r="R104" i="36"/>
  <c r="E104" i="36"/>
  <c r="T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S100" i="36"/>
  <c r="R100" i="36"/>
  <c r="E100" i="36"/>
  <c r="U100" i="36" s="1"/>
  <c r="S99" i="36"/>
  <c r="R99" i="36"/>
  <c r="E99" i="36"/>
  <c r="U99" i="36" s="1"/>
  <c r="S98" i="36"/>
  <c r="R98" i="36"/>
  <c r="E98" i="36"/>
  <c r="U98" i="36" s="1"/>
  <c r="M97" i="36"/>
  <c r="S97" i="36" s="1"/>
  <c r="L97" i="36"/>
  <c r="L114" i="36" s="1"/>
  <c r="R114" i="36" s="1"/>
  <c r="K97" i="36"/>
  <c r="K114" i="36" s="1"/>
  <c r="J97" i="36"/>
  <c r="J114" i="36" s="1"/>
  <c r="I97" i="36"/>
  <c r="I114" i="36" s="1"/>
  <c r="H97" i="36"/>
  <c r="H114" i="36" s="1"/>
  <c r="G97" i="36"/>
  <c r="F97" i="36"/>
  <c r="D97" i="36"/>
  <c r="D114" i="36" s="1"/>
  <c r="C97" i="36"/>
  <c r="B97" i="36"/>
  <c r="B114" i="36" s="1"/>
  <c r="O115" i="37"/>
  <c r="N115" i="37"/>
  <c r="L115" i="37"/>
  <c r="R115" i="37" s="1"/>
  <c r="J115" i="37"/>
  <c r="I115" i="37"/>
  <c r="H115" i="37"/>
  <c r="G115" i="37"/>
  <c r="F115" i="37"/>
  <c r="D115" i="37"/>
  <c r="C115" i="37"/>
  <c r="B115" i="37"/>
  <c r="O114" i="37"/>
  <c r="N114" i="37"/>
  <c r="U113" i="37"/>
  <c r="T113" i="37"/>
  <c r="S113" i="37"/>
  <c r="R113" i="37"/>
  <c r="S112" i="37"/>
  <c r="R112" i="37"/>
  <c r="E112" i="37"/>
  <c r="S111" i="37"/>
  <c r="R111" i="37"/>
  <c r="E111" i="37"/>
  <c r="U111" i="37" s="1"/>
  <c r="S110" i="37"/>
  <c r="R110" i="37"/>
  <c r="E110" i="37"/>
  <c r="U110" i="37" s="1"/>
  <c r="S109" i="37"/>
  <c r="R109" i="37"/>
  <c r="E109" i="37"/>
  <c r="U109" i="37" s="1"/>
  <c r="S108" i="37"/>
  <c r="R108" i="37"/>
  <c r="E108" i="37"/>
  <c r="S107" i="37"/>
  <c r="R107" i="37"/>
  <c r="E107" i="37"/>
  <c r="T107" i="37" s="1"/>
  <c r="T106" i="37"/>
  <c r="S106" i="37"/>
  <c r="R106" i="37"/>
  <c r="E106" i="37"/>
  <c r="U106" i="37" s="1"/>
  <c r="S105" i="37"/>
  <c r="R105" i="37"/>
  <c r="E105" i="37"/>
  <c r="U105" i="37" s="1"/>
  <c r="S104" i="37"/>
  <c r="R104" i="37"/>
  <c r="E104" i="37"/>
  <c r="S103" i="37"/>
  <c r="R103" i="37"/>
  <c r="E103" i="37"/>
  <c r="U103" i="37" s="1"/>
  <c r="S102" i="37"/>
  <c r="R102" i="37"/>
  <c r="E102" i="37"/>
  <c r="U102" i="37" s="1"/>
  <c r="S101" i="37"/>
  <c r="R101" i="37"/>
  <c r="E101" i="37"/>
  <c r="T101" i="37" s="1"/>
  <c r="S100" i="37"/>
  <c r="R100" i="37"/>
  <c r="E100" i="37"/>
  <c r="T100" i="37" s="1"/>
  <c r="S99" i="37"/>
  <c r="R99" i="37"/>
  <c r="E99" i="37"/>
  <c r="T99" i="37" s="1"/>
  <c r="S98" i="37"/>
  <c r="R98" i="37"/>
  <c r="E98" i="37"/>
  <c r="T98" i="37" s="1"/>
  <c r="M97" i="37"/>
  <c r="S97" i="37" s="1"/>
  <c r="L97" i="37"/>
  <c r="R97" i="37" s="1"/>
  <c r="K97" i="37"/>
  <c r="K114" i="37" s="1"/>
  <c r="J97" i="37"/>
  <c r="I97" i="37"/>
  <c r="I114" i="37" s="1"/>
  <c r="H97" i="37"/>
  <c r="H114" i="37" s="1"/>
  <c r="G97" i="37"/>
  <c r="G114" i="37" s="1"/>
  <c r="F97" i="37"/>
  <c r="F114" i="37" s="1"/>
  <c r="D97" i="37"/>
  <c r="C97" i="37"/>
  <c r="C114" i="37" s="1"/>
  <c r="B97" i="37"/>
  <c r="B114" i="37" s="1"/>
  <c r="O115" i="38"/>
  <c r="N115" i="38"/>
  <c r="M115" i="38"/>
  <c r="S115" i="38" s="1"/>
  <c r="L115" i="38"/>
  <c r="R115" i="38" s="1"/>
  <c r="K115" i="38"/>
  <c r="J115" i="38"/>
  <c r="I115" i="38"/>
  <c r="D115" i="38"/>
  <c r="C115" i="38"/>
  <c r="O114" i="38"/>
  <c r="N114" i="38"/>
  <c r="U113" i="38"/>
  <c r="T113" i="38"/>
  <c r="S113" i="38"/>
  <c r="R113" i="38"/>
  <c r="S112" i="38"/>
  <c r="R112" i="38"/>
  <c r="E112" i="38"/>
  <c r="S111" i="38"/>
  <c r="R111" i="38"/>
  <c r="E111" i="38"/>
  <c r="T111" i="38" s="1"/>
  <c r="S110" i="38"/>
  <c r="R110" i="38"/>
  <c r="E110" i="38"/>
  <c r="T110" i="38" s="1"/>
  <c r="S109" i="38"/>
  <c r="R109" i="38"/>
  <c r="E109" i="38"/>
  <c r="U109" i="38" s="1"/>
  <c r="S108" i="38"/>
  <c r="R108" i="38"/>
  <c r="E108" i="38"/>
  <c r="U108" i="38" s="1"/>
  <c r="S107" i="38"/>
  <c r="R107" i="38"/>
  <c r="E107" i="38"/>
  <c r="U107" i="38" s="1"/>
  <c r="S106" i="38"/>
  <c r="R106" i="38"/>
  <c r="E106" i="38"/>
  <c r="S105" i="38"/>
  <c r="R105" i="38"/>
  <c r="E105" i="38"/>
  <c r="U105" i="38" s="1"/>
  <c r="U104" i="38"/>
  <c r="S104" i="38"/>
  <c r="R104" i="38"/>
  <c r="E104" i="38"/>
  <c r="T104" i="38" s="1"/>
  <c r="S103" i="38"/>
  <c r="R103" i="38"/>
  <c r="E103" i="38"/>
  <c r="T103" i="38" s="1"/>
  <c r="S102" i="38"/>
  <c r="R102" i="38"/>
  <c r="E102" i="38"/>
  <c r="T102" i="38" s="1"/>
  <c r="U101" i="38"/>
  <c r="S101" i="38"/>
  <c r="R101" i="38"/>
  <c r="E101" i="38"/>
  <c r="T101" i="38" s="1"/>
  <c r="S100" i="38"/>
  <c r="R100" i="38"/>
  <c r="E100" i="38"/>
  <c r="U100" i="38" s="1"/>
  <c r="S99" i="38"/>
  <c r="R99" i="38"/>
  <c r="E99" i="38"/>
  <c r="S98" i="38"/>
  <c r="R98" i="38"/>
  <c r="E98" i="38"/>
  <c r="M97" i="38"/>
  <c r="M114" i="38" s="1"/>
  <c r="S114" i="38" s="1"/>
  <c r="L97" i="38"/>
  <c r="K97" i="38"/>
  <c r="K114" i="38" s="1"/>
  <c r="J97" i="38"/>
  <c r="J114" i="38" s="1"/>
  <c r="I97" i="38"/>
  <c r="I114" i="38" s="1"/>
  <c r="H97" i="38"/>
  <c r="G97" i="38"/>
  <c r="G114" i="38" s="1"/>
  <c r="F97" i="38"/>
  <c r="D97" i="38"/>
  <c r="C97" i="38"/>
  <c r="C114" i="38" s="1"/>
  <c r="B97" i="38"/>
  <c r="N115" i="39"/>
  <c r="M115" i="39"/>
  <c r="S115" i="39" s="1"/>
  <c r="L115" i="39"/>
  <c r="R115" i="39" s="1"/>
  <c r="K115" i="39"/>
  <c r="J115" i="39"/>
  <c r="I115" i="39"/>
  <c r="H115" i="39"/>
  <c r="G115" i="39"/>
  <c r="F115" i="39"/>
  <c r="D115" i="39"/>
  <c r="C115" i="39"/>
  <c r="B115" i="39"/>
  <c r="O114" i="39"/>
  <c r="N114" i="39"/>
  <c r="U113" i="39"/>
  <c r="T113" i="39"/>
  <c r="S113" i="39"/>
  <c r="R113" i="39"/>
  <c r="S112" i="39"/>
  <c r="R112" i="39"/>
  <c r="E112" i="39"/>
  <c r="U112" i="39" s="1"/>
  <c r="S111" i="39"/>
  <c r="R111" i="39"/>
  <c r="E111" i="39"/>
  <c r="U111" i="39" s="1"/>
  <c r="U110" i="39"/>
  <c r="S110" i="39"/>
  <c r="R110" i="39"/>
  <c r="E110" i="39"/>
  <c r="T110" i="39" s="1"/>
  <c r="S109" i="39"/>
  <c r="R109" i="39"/>
  <c r="E109" i="39"/>
  <c r="T109" i="39" s="1"/>
  <c r="U108" i="39"/>
  <c r="T108" i="39"/>
  <c r="S108" i="39"/>
  <c r="R108" i="39"/>
  <c r="E108" i="39"/>
  <c r="S107" i="39"/>
  <c r="R107" i="39"/>
  <c r="E107" i="39"/>
  <c r="U107" i="39" s="1"/>
  <c r="S106" i="39"/>
  <c r="R106" i="39"/>
  <c r="E106" i="39"/>
  <c r="S105" i="39"/>
  <c r="R105" i="39"/>
  <c r="E105" i="39"/>
  <c r="U105" i="39" s="1"/>
  <c r="S104" i="39"/>
  <c r="R104" i="39"/>
  <c r="E104" i="39"/>
  <c r="U104" i="39" s="1"/>
  <c r="S103" i="39"/>
  <c r="R103" i="39"/>
  <c r="E103" i="39"/>
  <c r="U103" i="39" s="1"/>
  <c r="S102" i="39"/>
  <c r="R102" i="39"/>
  <c r="E102" i="39"/>
  <c r="T102" i="39" s="1"/>
  <c r="S101" i="39"/>
  <c r="R101" i="39"/>
  <c r="E101" i="39"/>
  <c r="T101" i="39" s="1"/>
  <c r="S100" i="39"/>
  <c r="R100" i="39"/>
  <c r="E100" i="39"/>
  <c r="U100" i="39" s="1"/>
  <c r="S99" i="39"/>
  <c r="R99" i="39"/>
  <c r="E99" i="39"/>
  <c r="U99" i="39" s="1"/>
  <c r="S98" i="39"/>
  <c r="R98" i="39"/>
  <c r="E98" i="39"/>
  <c r="M97" i="39"/>
  <c r="M114" i="39" s="1"/>
  <c r="S114" i="39" s="1"/>
  <c r="L97" i="39"/>
  <c r="R97" i="39" s="1"/>
  <c r="K97" i="39"/>
  <c r="K114" i="39" s="1"/>
  <c r="J97" i="39"/>
  <c r="J114" i="39" s="1"/>
  <c r="I97" i="39"/>
  <c r="I114" i="39" s="1"/>
  <c r="H97" i="39"/>
  <c r="H114" i="39" s="1"/>
  <c r="G97" i="39"/>
  <c r="G114" i="39" s="1"/>
  <c r="F97" i="39"/>
  <c r="F114" i="39" s="1"/>
  <c r="D97" i="39"/>
  <c r="D114" i="39" s="1"/>
  <c r="C97" i="39"/>
  <c r="C114" i="39" s="1"/>
  <c r="B97" i="39"/>
  <c r="B114" i="39" s="1"/>
  <c r="S115" i="40"/>
  <c r="O115" i="40"/>
  <c r="N115" i="40"/>
  <c r="M115" i="40"/>
  <c r="I115" i="40"/>
  <c r="H115" i="40"/>
  <c r="F115" i="40"/>
  <c r="C115" i="40"/>
  <c r="B115" i="40"/>
  <c r="N114" i="40"/>
  <c r="U113" i="40"/>
  <c r="T113" i="40"/>
  <c r="S113" i="40"/>
  <c r="R113" i="40"/>
  <c r="S112" i="40"/>
  <c r="R112" i="40"/>
  <c r="E112" i="40"/>
  <c r="T112" i="40" s="1"/>
  <c r="S111" i="40"/>
  <c r="R111" i="40"/>
  <c r="E111" i="40"/>
  <c r="U111" i="40" s="1"/>
  <c r="S110" i="40"/>
  <c r="R110" i="40"/>
  <c r="E110" i="40"/>
  <c r="U110" i="40" s="1"/>
  <c r="S109" i="40"/>
  <c r="R109" i="40"/>
  <c r="E109" i="40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U105" i="40"/>
  <c r="S105" i="40"/>
  <c r="R105" i="40"/>
  <c r="E105" i="40"/>
  <c r="T105" i="40" s="1"/>
  <c r="S104" i="40"/>
  <c r="R104" i="40"/>
  <c r="E104" i="40"/>
  <c r="T104" i="40" s="1"/>
  <c r="U103" i="40"/>
  <c r="S103" i="40"/>
  <c r="R103" i="40"/>
  <c r="E103" i="40"/>
  <c r="T103" i="40" s="1"/>
  <c r="S102" i="40"/>
  <c r="R102" i="40"/>
  <c r="E102" i="40"/>
  <c r="U102" i="40" s="1"/>
  <c r="S101" i="40"/>
  <c r="R101" i="40"/>
  <c r="E101" i="40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M97" i="40"/>
  <c r="S97" i="40" s="1"/>
  <c r="L97" i="40"/>
  <c r="K97" i="40"/>
  <c r="K114" i="40" s="1"/>
  <c r="J97" i="40"/>
  <c r="I97" i="40"/>
  <c r="H97" i="40"/>
  <c r="H114" i="40" s="1"/>
  <c r="G97" i="40"/>
  <c r="G114" i="40" s="1"/>
  <c r="F97" i="40"/>
  <c r="D97" i="40"/>
  <c r="D114" i="40" s="1"/>
  <c r="C97" i="40"/>
  <c r="C114" i="40" s="1"/>
  <c r="B97" i="40"/>
  <c r="B114" i="40" s="1"/>
  <c r="O115" i="41"/>
  <c r="N115" i="41"/>
  <c r="M115" i="41"/>
  <c r="S115" i="41" s="1"/>
  <c r="L115" i="41"/>
  <c r="R115" i="41" s="1"/>
  <c r="K115" i="41"/>
  <c r="J115" i="41"/>
  <c r="I115" i="41"/>
  <c r="H115" i="41"/>
  <c r="G115" i="41"/>
  <c r="F115" i="41"/>
  <c r="D115" i="41"/>
  <c r="C115" i="41"/>
  <c r="O114" i="41"/>
  <c r="N114" i="41"/>
  <c r="U113" i="41"/>
  <c r="T113" i="41"/>
  <c r="S113" i="41"/>
  <c r="R113" i="41"/>
  <c r="S112" i="41"/>
  <c r="R112" i="41"/>
  <c r="E112" i="41"/>
  <c r="S111" i="41"/>
  <c r="R111" i="41"/>
  <c r="E111" i="41"/>
  <c r="U111" i="41" s="1"/>
  <c r="S110" i="41"/>
  <c r="R110" i="41"/>
  <c r="E110" i="41"/>
  <c r="U110" i="41" s="1"/>
  <c r="T109" i="41"/>
  <c r="S109" i="41"/>
  <c r="R109" i="41"/>
  <c r="E109" i="41"/>
  <c r="U109" i="41" s="1"/>
  <c r="S108" i="41"/>
  <c r="R108" i="41"/>
  <c r="E108" i="41"/>
  <c r="T108" i="41" s="1"/>
  <c r="U107" i="41"/>
  <c r="S107" i="41"/>
  <c r="R107" i="41"/>
  <c r="E107" i="41"/>
  <c r="T107" i="41" s="1"/>
  <c r="S106" i="41"/>
  <c r="R106" i="41"/>
  <c r="E106" i="41"/>
  <c r="U106" i="41" s="1"/>
  <c r="S105" i="41"/>
  <c r="R105" i="41"/>
  <c r="E105" i="41"/>
  <c r="S104" i="41"/>
  <c r="R104" i="41"/>
  <c r="E104" i="41"/>
  <c r="S103" i="41"/>
  <c r="R103" i="41"/>
  <c r="E103" i="41"/>
  <c r="U103" i="41" s="1"/>
  <c r="S102" i="41"/>
  <c r="R102" i="41"/>
  <c r="E102" i="41"/>
  <c r="U102" i="41" s="1"/>
  <c r="S101" i="41"/>
  <c r="R101" i="41"/>
  <c r="E101" i="41"/>
  <c r="U101" i="41" s="1"/>
  <c r="S100" i="41"/>
  <c r="R100" i="41"/>
  <c r="E100" i="41"/>
  <c r="S99" i="41"/>
  <c r="R99" i="41"/>
  <c r="E99" i="41"/>
  <c r="T99" i="41" s="1"/>
  <c r="T98" i="41"/>
  <c r="S98" i="41"/>
  <c r="R98" i="41"/>
  <c r="E98" i="41"/>
  <c r="U98" i="41" s="1"/>
  <c r="M97" i="41"/>
  <c r="S97" i="41" s="1"/>
  <c r="L97" i="41"/>
  <c r="R97" i="41" s="1"/>
  <c r="K97" i="41"/>
  <c r="K114" i="41" s="1"/>
  <c r="J97" i="41"/>
  <c r="J114" i="41" s="1"/>
  <c r="I97" i="41"/>
  <c r="I114" i="41" s="1"/>
  <c r="H97" i="41"/>
  <c r="H114" i="41" s="1"/>
  <c r="G97" i="41"/>
  <c r="G114" i="41" s="1"/>
  <c r="F97" i="41"/>
  <c r="F114" i="41" s="1"/>
  <c r="D97" i="41"/>
  <c r="D114" i="41" s="1"/>
  <c r="C97" i="41"/>
  <c r="C114" i="41" s="1"/>
  <c r="B97" i="41"/>
  <c r="M115" i="42"/>
  <c r="S115" i="42" s="1"/>
  <c r="L115" i="42"/>
  <c r="R115" i="42" s="1"/>
  <c r="J115" i="42"/>
  <c r="H115" i="42"/>
  <c r="G115" i="42"/>
  <c r="F115" i="42"/>
  <c r="D115" i="42"/>
  <c r="B115" i="42"/>
  <c r="O114" i="42"/>
  <c r="N114" i="42"/>
  <c r="U113" i="42"/>
  <c r="T113" i="42"/>
  <c r="S113" i="42"/>
  <c r="R113" i="42"/>
  <c r="S112" i="42"/>
  <c r="R112" i="42"/>
  <c r="E112" i="42"/>
  <c r="U112" i="42" s="1"/>
  <c r="S111" i="42"/>
  <c r="R111" i="42"/>
  <c r="E111" i="42"/>
  <c r="T111" i="42" s="1"/>
  <c r="S110" i="42"/>
  <c r="R110" i="42"/>
  <c r="E110" i="42"/>
  <c r="T110" i="42" s="1"/>
  <c r="S109" i="42"/>
  <c r="R109" i="42"/>
  <c r="E109" i="42"/>
  <c r="S108" i="42"/>
  <c r="R108" i="42"/>
  <c r="E108" i="42"/>
  <c r="U108" i="42" s="1"/>
  <c r="S107" i="42"/>
  <c r="R107" i="42"/>
  <c r="E107" i="42"/>
  <c r="S106" i="42"/>
  <c r="R106" i="42"/>
  <c r="E106" i="42"/>
  <c r="U106" i="42" s="1"/>
  <c r="S105" i="42"/>
  <c r="R105" i="42"/>
  <c r="E105" i="42"/>
  <c r="U105" i="42" s="1"/>
  <c r="S104" i="42"/>
  <c r="R104" i="42"/>
  <c r="E104" i="42"/>
  <c r="U104" i="42" s="1"/>
  <c r="U103" i="42"/>
  <c r="S103" i="42"/>
  <c r="R103" i="42"/>
  <c r="E103" i="42"/>
  <c r="T103" i="42" s="1"/>
  <c r="S102" i="42"/>
  <c r="R102" i="42"/>
  <c r="E102" i="42"/>
  <c r="T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S98" i="42"/>
  <c r="R98" i="42"/>
  <c r="E98" i="42"/>
  <c r="U98" i="42" s="1"/>
  <c r="M97" i="42"/>
  <c r="L97" i="42"/>
  <c r="R97" i="42" s="1"/>
  <c r="K97" i="42"/>
  <c r="K114" i="42" s="1"/>
  <c r="J97" i="42"/>
  <c r="J114" i="42" s="1"/>
  <c r="I97" i="42"/>
  <c r="H97" i="42"/>
  <c r="H114" i="42" s="1"/>
  <c r="G97" i="42"/>
  <c r="G114" i="42" s="1"/>
  <c r="F97" i="42"/>
  <c r="F114" i="42" s="1"/>
  <c r="D97" i="42"/>
  <c r="D114" i="42" s="1"/>
  <c r="C97" i="42"/>
  <c r="C114" i="42" s="1"/>
  <c r="B97" i="42"/>
  <c r="B114" i="42" s="1"/>
  <c r="O115" i="43"/>
  <c r="N115" i="43"/>
  <c r="M115" i="43"/>
  <c r="S115" i="43" s="1"/>
  <c r="L115" i="43"/>
  <c r="R115" i="43" s="1"/>
  <c r="K115" i="43"/>
  <c r="I115" i="43"/>
  <c r="H115" i="43"/>
  <c r="F115" i="43"/>
  <c r="D115" i="43"/>
  <c r="O114" i="43"/>
  <c r="N114" i="43"/>
  <c r="U113" i="43"/>
  <c r="T113" i="43"/>
  <c r="S113" i="43"/>
  <c r="R113" i="43"/>
  <c r="S112" i="43"/>
  <c r="R112" i="43"/>
  <c r="E112" i="43"/>
  <c r="U112" i="43" s="1"/>
  <c r="S111" i="43"/>
  <c r="R111" i="43"/>
  <c r="E111" i="43"/>
  <c r="U111" i="43" s="1"/>
  <c r="S110" i="43"/>
  <c r="R110" i="43"/>
  <c r="E110" i="43"/>
  <c r="S109" i="43"/>
  <c r="R109" i="43"/>
  <c r="E109" i="43"/>
  <c r="U109" i="43" s="1"/>
  <c r="S108" i="43"/>
  <c r="R108" i="43"/>
  <c r="E108" i="43"/>
  <c r="U108" i="43" s="1"/>
  <c r="T107" i="43"/>
  <c r="S107" i="43"/>
  <c r="R107" i="43"/>
  <c r="E107" i="43"/>
  <c r="U107" i="43" s="1"/>
  <c r="S106" i="43"/>
  <c r="R106" i="43"/>
  <c r="E106" i="43"/>
  <c r="T106" i="43" s="1"/>
  <c r="S105" i="43"/>
  <c r="R105" i="43"/>
  <c r="E105" i="43"/>
  <c r="T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S101" i="43"/>
  <c r="R101" i="43"/>
  <c r="E101" i="43"/>
  <c r="U101" i="43" s="1"/>
  <c r="S100" i="43"/>
  <c r="R100" i="43"/>
  <c r="E100" i="43"/>
  <c r="U100" i="43" s="1"/>
  <c r="S99" i="43"/>
  <c r="R99" i="43"/>
  <c r="E99" i="43"/>
  <c r="U99" i="43" s="1"/>
  <c r="S98" i="43"/>
  <c r="R98" i="43"/>
  <c r="E98" i="43"/>
  <c r="T98" i="43" s="1"/>
  <c r="M97" i="43"/>
  <c r="M114" i="43" s="1"/>
  <c r="S114" i="43" s="1"/>
  <c r="L97" i="43"/>
  <c r="R97" i="43" s="1"/>
  <c r="K97" i="43"/>
  <c r="K114" i="43" s="1"/>
  <c r="J97" i="43"/>
  <c r="J114" i="43" s="1"/>
  <c r="I97" i="43"/>
  <c r="I114" i="43" s="1"/>
  <c r="H97" i="43"/>
  <c r="H114" i="43" s="1"/>
  <c r="G97" i="43"/>
  <c r="F97" i="43"/>
  <c r="F114" i="43" s="1"/>
  <c r="D97" i="43"/>
  <c r="D114" i="43" s="1"/>
  <c r="C97" i="43"/>
  <c r="C114" i="43" s="1"/>
  <c r="B97" i="43"/>
  <c r="B114" i="43" s="1"/>
  <c r="M115" i="44"/>
  <c r="S115" i="44" s="1"/>
  <c r="L115" i="44"/>
  <c r="R115" i="44" s="1"/>
  <c r="K115" i="44"/>
  <c r="J115" i="44"/>
  <c r="I115" i="44"/>
  <c r="H115" i="44"/>
  <c r="G115" i="44"/>
  <c r="F115" i="44"/>
  <c r="D115" i="44"/>
  <c r="C115" i="44"/>
  <c r="B115" i="44"/>
  <c r="O114" i="44"/>
  <c r="N114" i="44"/>
  <c r="U113" i="44"/>
  <c r="T113" i="44"/>
  <c r="S113" i="44"/>
  <c r="R113" i="44"/>
  <c r="S112" i="44"/>
  <c r="R112" i="44"/>
  <c r="E112" i="44"/>
  <c r="U112" i="44" s="1"/>
  <c r="S111" i="44"/>
  <c r="R111" i="44"/>
  <c r="E111" i="44"/>
  <c r="U111" i="44" s="1"/>
  <c r="S110" i="44"/>
  <c r="R110" i="44"/>
  <c r="E110" i="44"/>
  <c r="U110" i="44" s="1"/>
  <c r="S109" i="44"/>
  <c r="R109" i="44"/>
  <c r="E109" i="44"/>
  <c r="S108" i="44"/>
  <c r="R108" i="44"/>
  <c r="E108" i="44"/>
  <c r="T108" i="44" s="1"/>
  <c r="T107" i="44"/>
  <c r="S107" i="44"/>
  <c r="R107" i="44"/>
  <c r="E107" i="44"/>
  <c r="U107" i="44" s="1"/>
  <c r="S106" i="44"/>
  <c r="R106" i="44"/>
  <c r="E106" i="44"/>
  <c r="U106" i="44" s="1"/>
  <c r="S105" i="44"/>
  <c r="R105" i="44"/>
  <c r="E105" i="44"/>
  <c r="S104" i="44"/>
  <c r="R104" i="44"/>
  <c r="E104" i="44"/>
  <c r="U104" i="44" s="1"/>
  <c r="S103" i="44"/>
  <c r="R103" i="44"/>
  <c r="E103" i="44"/>
  <c r="U103" i="44" s="1"/>
  <c r="U102" i="44"/>
  <c r="T102" i="44"/>
  <c r="S102" i="44"/>
  <c r="R102" i="44"/>
  <c r="E102" i="44"/>
  <c r="S101" i="44"/>
  <c r="R101" i="44"/>
  <c r="E101" i="44"/>
  <c r="T101" i="44" s="1"/>
  <c r="U100" i="44"/>
  <c r="S100" i="44"/>
  <c r="R100" i="44"/>
  <c r="E100" i="44"/>
  <c r="T100" i="44" s="1"/>
  <c r="S99" i="44"/>
  <c r="R99" i="44"/>
  <c r="E99" i="44"/>
  <c r="U99" i="44" s="1"/>
  <c r="S98" i="44"/>
  <c r="R98" i="44"/>
  <c r="E98" i="44"/>
  <c r="M97" i="44"/>
  <c r="L97" i="44"/>
  <c r="L114" i="44" s="1"/>
  <c r="R114" i="44" s="1"/>
  <c r="K97" i="44"/>
  <c r="K114" i="44" s="1"/>
  <c r="J97" i="44"/>
  <c r="J114" i="44" s="1"/>
  <c r="I97" i="44"/>
  <c r="I114" i="44" s="1"/>
  <c r="H97" i="44"/>
  <c r="H114" i="44" s="1"/>
  <c r="G97" i="44"/>
  <c r="G114" i="44" s="1"/>
  <c r="F97" i="44"/>
  <c r="F114" i="44" s="1"/>
  <c r="D97" i="44"/>
  <c r="D114" i="44" s="1"/>
  <c r="C97" i="44"/>
  <c r="C114" i="44" s="1"/>
  <c r="B97" i="44"/>
  <c r="B114" i="44" s="1"/>
  <c r="O115" i="45"/>
  <c r="N115" i="45"/>
  <c r="M115" i="45"/>
  <c r="S115" i="45" s="1"/>
  <c r="L115" i="45"/>
  <c r="R115" i="45" s="1"/>
  <c r="J115" i="45"/>
  <c r="I115" i="45"/>
  <c r="F115" i="45"/>
  <c r="D115" i="45"/>
  <c r="B115" i="45"/>
  <c r="U113" i="45"/>
  <c r="T113" i="45"/>
  <c r="S113" i="45"/>
  <c r="R113" i="45"/>
  <c r="S112" i="45"/>
  <c r="R112" i="45"/>
  <c r="E112" i="45"/>
  <c r="T112" i="45" s="1"/>
  <c r="S111" i="45"/>
  <c r="R111" i="45"/>
  <c r="E111" i="45"/>
  <c r="T111" i="45" s="1"/>
  <c r="T110" i="45"/>
  <c r="S110" i="45"/>
  <c r="R110" i="45"/>
  <c r="E110" i="45"/>
  <c r="U110" i="45" s="1"/>
  <c r="S109" i="45"/>
  <c r="R109" i="45"/>
  <c r="E109" i="45"/>
  <c r="U109" i="45" s="1"/>
  <c r="S108" i="45"/>
  <c r="R108" i="45"/>
  <c r="E108" i="45"/>
  <c r="S107" i="45"/>
  <c r="R107" i="45"/>
  <c r="E107" i="45"/>
  <c r="U107" i="45" s="1"/>
  <c r="S106" i="45"/>
  <c r="R106" i="45"/>
  <c r="E106" i="45"/>
  <c r="U106" i="45" s="1"/>
  <c r="S105" i="45"/>
  <c r="R105" i="45"/>
  <c r="E105" i="45"/>
  <c r="U105" i="45" s="1"/>
  <c r="S104" i="45"/>
  <c r="R104" i="45"/>
  <c r="E104" i="45"/>
  <c r="T104" i="45" s="1"/>
  <c r="S103" i="45"/>
  <c r="R103" i="45"/>
  <c r="E103" i="45"/>
  <c r="U103" i="45" s="1"/>
  <c r="S102" i="45"/>
  <c r="R102" i="45"/>
  <c r="E102" i="45"/>
  <c r="U102" i="45" s="1"/>
  <c r="S101" i="45"/>
  <c r="R101" i="45"/>
  <c r="E101" i="45"/>
  <c r="U101" i="45" s="1"/>
  <c r="S100" i="45"/>
  <c r="R100" i="45"/>
  <c r="E100" i="45"/>
  <c r="S99" i="45"/>
  <c r="R99" i="45"/>
  <c r="E99" i="45"/>
  <c r="U99" i="45" s="1"/>
  <c r="S98" i="45"/>
  <c r="R98" i="45"/>
  <c r="E98" i="45"/>
  <c r="U98" i="45" s="1"/>
  <c r="M97" i="45"/>
  <c r="S97" i="45" s="1"/>
  <c r="L97" i="45"/>
  <c r="K97" i="45"/>
  <c r="J97" i="45"/>
  <c r="J114" i="45" s="1"/>
  <c r="I97" i="45"/>
  <c r="I114" i="45" s="1"/>
  <c r="H97" i="45"/>
  <c r="H114" i="45" s="1"/>
  <c r="G97" i="45"/>
  <c r="F97" i="45"/>
  <c r="F114" i="45" s="1"/>
  <c r="D97" i="45"/>
  <c r="C97" i="45"/>
  <c r="B97" i="45"/>
  <c r="B114" i="45" s="1"/>
  <c r="O115" i="46"/>
  <c r="N115" i="46"/>
  <c r="M115" i="46"/>
  <c r="S115" i="46" s="1"/>
  <c r="K115" i="46"/>
  <c r="J115" i="46"/>
  <c r="I115" i="46"/>
  <c r="H115" i="46"/>
  <c r="G115" i="46"/>
  <c r="F115" i="46"/>
  <c r="D115" i="46"/>
  <c r="C115" i="46"/>
  <c r="B115" i="46"/>
  <c r="O114" i="46"/>
  <c r="N114" i="46"/>
  <c r="U113" i="46"/>
  <c r="T113" i="46"/>
  <c r="S113" i="46"/>
  <c r="R113" i="46"/>
  <c r="S112" i="46"/>
  <c r="R112" i="46"/>
  <c r="E112" i="46"/>
  <c r="U112" i="46" s="1"/>
  <c r="S111" i="46"/>
  <c r="R111" i="46"/>
  <c r="E111" i="46"/>
  <c r="S110" i="46"/>
  <c r="R110" i="46"/>
  <c r="E110" i="46"/>
  <c r="U110" i="46" s="1"/>
  <c r="S109" i="46"/>
  <c r="R109" i="46"/>
  <c r="E109" i="46"/>
  <c r="U109" i="46" s="1"/>
  <c r="S108" i="46"/>
  <c r="R108" i="46"/>
  <c r="E108" i="46"/>
  <c r="U108" i="46" s="1"/>
  <c r="S107" i="46"/>
  <c r="R107" i="46"/>
  <c r="E107" i="46"/>
  <c r="T107" i="46" s="1"/>
  <c r="S106" i="46"/>
  <c r="R106" i="46"/>
  <c r="E106" i="46"/>
  <c r="T106" i="46" s="1"/>
  <c r="S105" i="46"/>
  <c r="R105" i="46"/>
  <c r="E105" i="46"/>
  <c r="U105" i="46" s="1"/>
  <c r="S104" i="46"/>
  <c r="R104" i="46"/>
  <c r="E104" i="46"/>
  <c r="U104" i="46" s="1"/>
  <c r="S103" i="46"/>
  <c r="R103" i="46"/>
  <c r="E103" i="46"/>
  <c r="S102" i="46"/>
  <c r="R102" i="46"/>
  <c r="E102" i="46"/>
  <c r="U102" i="46" s="1"/>
  <c r="S101" i="46"/>
  <c r="R101" i="46"/>
  <c r="E101" i="46"/>
  <c r="U101" i="46" s="1"/>
  <c r="S100" i="46"/>
  <c r="R100" i="46"/>
  <c r="E100" i="46"/>
  <c r="T100" i="46" s="1"/>
  <c r="S99" i="46"/>
  <c r="R99" i="46"/>
  <c r="E99" i="46"/>
  <c r="T99" i="46" s="1"/>
  <c r="S98" i="46"/>
  <c r="R98" i="46"/>
  <c r="E98" i="46"/>
  <c r="U98" i="46" s="1"/>
  <c r="M97" i="46"/>
  <c r="M114" i="46" s="1"/>
  <c r="S114" i="46" s="1"/>
  <c r="L97" i="46"/>
  <c r="L114" i="46" s="1"/>
  <c r="R114" i="46" s="1"/>
  <c r="K97" i="46"/>
  <c r="K114" i="46" s="1"/>
  <c r="J97" i="46"/>
  <c r="J114" i="46" s="1"/>
  <c r="I97" i="46"/>
  <c r="I114" i="46" s="1"/>
  <c r="H97" i="46"/>
  <c r="H114" i="46" s="1"/>
  <c r="G97" i="46"/>
  <c r="G114" i="46" s="1"/>
  <c r="F97" i="46"/>
  <c r="F114" i="46" s="1"/>
  <c r="D97" i="46"/>
  <c r="C97" i="46"/>
  <c r="C114" i="46" s="1"/>
  <c r="B97" i="46"/>
  <c r="B114" i="46" s="1"/>
  <c r="O115" i="47"/>
  <c r="N115" i="47"/>
  <c r="M115" i="47"/>
  <c r="S115" i="47" s="1"/>
  <c r="L115" i="47"/>
  <c r="R115" i="47" s="1"/>
  <c r="K115" i="47"/>
  <c r="J115" i="47"/>
  <c r="I115" i="47"/>
  <c r="H115" i="47"/>
  <c r="G115" i="47"/>
  <c r="F115" i="47"/>
  <c r="D115" i="47"/>
  <c r="C115" i="47"/>
  <c r="B115" i="47"/>
  <c r="U113" i="47"/>
  <c r="T113" i="47"/>
  <c r="S113" i="47"/>
  <c r="R113" i="47"/>
  <c r="S112" i="47"/>
  <c r="R112" i="47"/>
  <c r="E112" i="47"/>
  <c r="U112" i="47" s="1"/>
  <c r="S111" i="47"/>
  <c r="R111" i="47"/>
  <c r="E111" i="47"/>
  <c r="T111" i="47" s="1"/>
  <c r="S110" i="47"/>
  <c r="R110" i="47"/>
  <c r="E110" i="47"/>
  <c r="T110" i="47" s="1"/>
  <c r="S109" i="47"/>
  <c r="R109" i="47"/>
  <c r="E109" i="47"/>
  <c r="T109" i="47" s="1"/>
  <c r="S108" i="47"/>
  <c r="R108" i="47"/>
  <c r="E108" i="47"/>
  <c r="T108" i="47" s="1"/>
  <c r="S107" i="47"/>
  <c r="R107" i="47"/>
  <c r="E107" i="47"/>
  <c r="U107" i="47" s="1"/>
  <c r="S106" i="47"/>
  <c r="R106" i="47"/>
  <c r="E106" i="47"/>
  <c r="S105" i="47"/>
  <c r="R105" i="47"/>
  <c r="E105" i="47"/>
  <c r="U105" i="47" s="1"/>
  <c r="S104" i="47"/>
  <c r="R104" i="47"/>
  <c r="E104" i="47"/>
  <c r="U104" i="47" s="1"/>
  <c r="S103" i="47"/>
  <c r="R103" i="47"/>
  <c r="E103" i="47"/>
  <c r="U103" i="47" s="1"/>
  <c r="U102" i="47"/>
  <c r="S102" i="47"/>
  <c r="R102" i="47"/>
  <c r="E102" i="47"/>
  <c r="T102" i="47" s="1"/>
  <c r="S101" i="47"/>
  <c r="R101" i="47"/>
  <c r="E101" i="47"/>
  <c r="T101" i="47" s="1"/>
  <c r="T100" i="47"/>
  <c r="S100" i="47"/>
  <c r="R100" i="47"/>
  <c r="E100" i="47"/>
  <c r="U100" i="47" s="1"/>
  <c r="S99" i="47"/>
  <c r="R99" i="47"/>
  <c r="E99" i="47"/>
  <c r="U99" i="47" s="1"/>
  <c r="S98" i="47"/>
  <c r="R98" i="47"/>
  <c r="E98" i="47"/>
  <c r="M97" i="47"/>
  <c r="S97" i="47" s="1"/>
  <c r="L97" i="47"/>
  <c r="L114" i="47" s="1"/>
  <c r="R114" i="47" s="1"/>
  <c r="K97" i="47"/>
  <c r="K114" i="47" s="1"/>
  <c r="J97" i="47"/>
  <c r="J114" i="47" s="1"/>
  <c r="I97" i="47"/>
  <c r="I114" i="47" s="1"/>
  <c r="H97" i="47"/>
  <c r="H114" i="47" s="1"/>
  <c r="G97" i="47"/>
  <c r="G114" i="47" s="1"/>
  <c r="F97" i="47"/>
  <c r="F114" i="47" s="1"/>
  <c r="D97" i="47"/>
  <c r="D114" i="47" s="1"/>
  <c r="C97" i="47"/>
  <c r="C114" i="47" s="1"/>
  <c r="B97" i="47"/>
  <c r="O115" i="48"/>
  <c r="N115" i="48"/>
  <c r="L115" i="48"/>
  <c r="R115" i="48" s="1"/>
  <c r="K115" i="48"/>
  <c r="J115" i="48"/>
  <c r="H115" i="48"/>
  <c r="G115" i="48"/>
  <c r="D115" i="48"/>
  <c r="C115" i="48"/>
  <c r="B115" i="48"/>
  <c r="O114" i="48"/>
  <c r="N114" i="48"/>
  <c r="U113" i="48"/>
  <c r="T113" i="48"/>
  <c r="S113" i="48"/>
  <c r="R113" i="48"/>
  <c r="S112" i="48"/>
  <c r="R112" i="48"/>
  <c r="E112" i="48"/>
  <c r="T112" i="48" s="1"/>
  <c r="S111" i="48"/>
  <c r="R111" i="48"/>
  <c r="E111" i="48"/>
  <c r="U111" i="48" s="1"/>
  <c r="S110" i="48"/>
  <c r="R110" i="48"/>
  <c r="E110" i="48"/>
  <c r="U110" i="48" s="1"/>
  <c r="S109" i="48"/>
  <c r="R109" i="48"/>
  <c r="E109" i="48"/>
  <c r="S108" i="48"/>
  <c r="R108" i="48"/>
  <c r="E108" i="48"/>
  <c r="U108" i="48" s="1"/>
  <c r="S107" i="48"/>
  <c r="R107" i="48"/>
  <c r="E107" i="48"/>
  <c r="U107" i="48" s="1"/>
  <c r="U106" i="48"/>
  <c r="T106" i="48"/>
  <c r="S106" i="48"/>
  <c r="R106" i="48"/>
  <c r="E106" i="48"/>
  <c r="S105" i="48"/>
  <c r="R105" i="48"/>
  <c r="E105" i="48"/>
  <c r="T105" i="48" s="1"/>
  <c r="S104" i="48"/>
  <c r="R104" i="48"/>
  <c r="E104" i="48"/>
  <c r="T104" i="48" s="1"/>
  <c r="S103" i="48"/>
  <c r="R103" i="48"/>
  <c r="E103" i="48"/>
  <c r="U103" i="48" s="1"/>
  <c r="S102" i="48"/>
  <c r="R102" i="48"/>
  <c r="E102" i="48"/>
  <c r="U102" i="48" s="1"/>
  <c r="S101" i="48"/>
  <c r="R101" i="48"/>
  <c r="E101" i="48"/>
  <c r="S100" i="48"/>
  <c r="R100" i="48"/>
  <c r="E100" i="48"/>
  <c r="U100" i="48" s="1"/>
  <c r="S99" i="48"/>
  <c r="R99" i="48"/>
  <c r="E99" i="48"/>
  <c r="U99" i="48" s="1"/>
  <c r="S98" i="48"/>
  <c r="R98" i="48"/>
  <c r="E98" i="48"/>
  <c r="U98" i="48" s="1"/>
  <c r="M97" i="48"/>
  <c r="S97" i="48" s="1"/>
  <c r="L97" i="48"/>
  <c r="L114" i="48" s="1"/>
  <c r="R114" i="48" s="1"/>
  <c r="K97" i="48"/>
  <c r="K114" i="48" s="1"/>
  <c r="J97" i="48"/>
  <c r="I97" i="48"/>
  <c r="H97" i="48"/>
  <c r="H114" i="48" s="1"/>
  <c r="G97" i="48"/>
  <c r="G114" i="48" s="1"/>
  <c r="F97" i="48"/>
  <c r="D97" i="48"/>
  <c r="D114" i="48" s="1"/>
  <c r="C97" i="48"/>
  <c r="C114" i="48" s="1"/>
  <c r="B97" i="48"/>
  <c r="B114" i="48" s="1"/>
  <c r="O115" i="49"/>
  <c r="N115" i="49"/>
  <c r="M115" i="49"/>
  <c r="S115" i="49" s="1"/>
  <c r="L115" i="49"/>
  <c r="R115" i="49" s="1"/>
  <c r="K115" i="49"/>
  <c r="J115" i="49"/>
  <c r="I115" i="49"/>
  <c r="H115" i="49"/>
  <c r="D115" i="49"/>
  <c r="C115" i="49"/>
  <c r="B115" i="49"/>
  <c r="O114" i="49"/>
  <c r="U113" i="49"/>
  <c r="T113" i="49"/>
  <c r="S113" i="49"/>
  <c r="R113" i="49"/>
  <c r="S112" i="49"/>
  <c r="R112" i="49"/>
  <c r="E112" i="49"/>
  <c r="S111" i="49"/>
  <c r="R111" i="49"/>
  <c r="E111" i="49"/>
  <c r="U111" i="49" s="1"/>
  <c r="S110" i="49"/>
  <c r="R110" i="49"/>
  <c r="E110" i="49"/>
  <c r="U110" i="49" s="1"/>
  <c r="S109" i="49"/>
  <c r="R109" i="49"/>
  <c r="E109" i="49"/>
  <c r="T109" i="49" s="1"/>
  <c r="S108" i="49"/>
  <c r="R108" i="49"/>
  <c r="E108" i="49"/>
  <c r="T108" i="49" s="1"/>
  <c r="S107" i="49"/>
  <c r="R107" i="49"/>
  <c r="E107" i="49"/>
  <c r="U107" i="49" s="1"/>
  <c r="T106" i="49"/>
  <c r="S106" i="49"/>
  <c r="R106" i="49"/>
  <c r="E106" i="49"/>
  <c r="U106" i="49" s="1"/>
  <c r="S105" i="49"/>
  <c r="R105" i="49"/>
  <c r="E105" i="49"/>
  <c r="U105" i="49" s="1"/>
  <c r="S104" i="49"/>
  <c r="R104" i="49"/>
  <c r="E104" i="49"/>
  <c r="S103" i="49"/>
  <c r="R103" i="49"/>
  <c r="E103" i="49"/>
  <c r="U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S99" i="49"/>
  <c r="R99" i="49"/>
  <c r="E99" i="49"/>
  <c r="U99" i="49" s="1"/>
  <c r="S98" i="49"/>
  <c r="R98" i="49"/>
  <c r="E98" i="49"/>
  <c r="M97" i="49"/>
  <c r="S97" i="49" s="1"/>
  <c r="L97" i="49"/>
  <c r="R97" i="49" s="1"/>
  <c r="K97" i="49"/>
  <c r="K114" i="49" s="1"/>
  <c r="J97" i="49"/>
  <c r="J114" i="49" s="1"/>
  <c r="I97" i="49"/>
  <c r="I114" i="49" s="1"/>
  <c r="H97" i="49"/>
  <c r="H114" i="49" s="1"/>
  <c r="G97" i="49"/>
  <c r="G114" i="49" s="1"/>
  <c r="F97" i="49"/>
  <c r="D97" i="49"/>
  <c r="D114" i="49" s="1"/>
  <c r="C97" i="49"/>
  <c r="C114" i="49" s="1"/>
  <c r="B97" i="49"/>
  <c r="B114" i="49" s="1"/>
  <c r="N115" i="50"/>
  <c r="L115" i="50"/>
  <c r="R115" i="50" s="1"/>
  <c r="K115" i="50"/>
  <c r="J115" i="50"/>
  <c r="I115" i="50"/>
  <c r="H115" i="50"/>
  <c r="G115" i="50"/>
  <c r="F115" i="50"/>
  <c r="C115" i="50"/>
  <c r="B115" i="50"/>
  <c r="O114" i="50"/>
  <c r="N114" i="50"/>
  <c r="U113" i="50"/>
  <c r="T113" i="50"/>
  <c r="S113" i="50"/>
  <c r="R113" i="50"/>
  <c r="S112" i="50"/>
  <c r="R112" i="50"/>
  <c r="E112" i="50"/>
  <c r="U112" i="50" s="1"/>
  <c r="S111" i="50"/>
  <c r="R111" i="50"/>
  <c r="E111" i="50"/>
  <c r="T111" i="50" s="1"/>
  <c r="S110" i="50"/>
  <c r="R110" i="50"/>
  <c r="E110" i="50"/>
  <c r="U110" i="50" s="1"/>
  <c r="S109" i="50"/>
  <c r="R109" i="50"/>
  <c r="E109" i="50"/>
  <c r="U109" i="50" s="1"/>
  <c r="T108" i="50"/>
  <c r="S108" i="50"/>
  <c r="R108" i="50"/>
  <c r="E108" i="50"/>
  <c r="U108" i="50" s="1"/>
  <c r="S107" i="50"/>
  <c r="R107" i="50"/>
  <c r="E107" i="50"/>
  <c r="T106" i="50"/>
  <c r="S106" i="50"/>
  <c r="R106" i="50"/>
  <c r="E106" i="50"/>
  <c r="U106" i="50" s="1"/>
  <c r="S105" i="50"/>
  <c r="R105" i="50"/>
  <c r="E105" i="50"/>
  <c r="U105" i="50" s="1"/>
  <c r="S104" i="50"/>
  <c r="R104" i="50"/>
  <c r="E104" i="50"/>
  <c r="U104" i="50" s="1"/>
  <c r="S103" i="50"/>
  <c r="R103" i="50"/>
  <c r="E103" i="50"/>
  <c r="T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S98" i="50"/>
  <c r="R98" i="50"/>
  <c r="E98" i="50"/>
  <c r="U98" i="50" s="1"/>
  <c r="M97" i="50"/>
  <c r="M114" i="50" s="1"/>
  <c r="S114" i="50" s="1"/>
  <c r="L97" i="50"/>
  <c r="R97" i="50" s="1"/>
  <c r="K97" i="50"/>
  <c r="K114" i="50" s="1"/>
  <c r="J97" i="50"/>
  <c r="I97" i="50"/>
  <c r="I114" i="50" s="1"/>
  <c r="H97" i="50"/>
  <c r="H114" i="50" s="1"/>
  <c r="G97" i="50"/>
  <c r="G114" i="50" s="1"/>
  <c r="F97" i="50"/>
  <c r="F114" i="50" s="1"/>
  <c r="D97" i="50"/>
  <c r="D114" i="50" s="1"/>
  <c r="C97" i="50"/>
  <c r="C114" i="50" s="1"/>
  <c r="B97" i="50"/>
  <c r="B114" i="50" s="1"/>
  <c r="O115" i="51"/>
  <c r="N115" i="51"/>
  <c r="M115" i="51"/>
  <c r="S115" i="51" s="1"/>
  <c r="L115" i="51"/>
  <c r="R115" i="51" s="1"/>
  <c r="J115" i="51"/>
  <c r="I115" i="51"/>
  <c r="G115" i="51"/>
  <c r="F115" i="51"/>
  <c r="C115" i="51"/>
  <c r="O114" i="51"/>
  <c r="N114" i="51"/>
  <c r="G114" i="51"/>
  <c r="U113" i="51"/>
  <c r="T113" i="51"/>
  <c r="S113" i="51"/>
  <c r="R113" i="51"/>
  <c r="S112" i="51"/>
  <c r="R112" i="51"/>
  <c r="E112" i="51"/>
  <c r="U112" i="51" s="1"/>
  <c r="T111" i="51"/>
  <c r="S111" i="51"/>
  <c r="R111" i="51"/>
  <c r="E111" i="51"/>
  <c r="U111" i="51" s="1"/>
  <c r="S110" i="51"/>
  <c r="R110" i="51"/>
  <c r="E110" i="51"/>
  <c r="S109" i="51"/>
  <c r="R109" i="51"/>
  <c r="E109" i="51"/>
  <c r="U109" i="51" s="1"/>
  <c r="S108" i="51"/>
  <c r="R108" i="51"/>
  <c r="E108" i="51"/>
  <c r="U108" i="51" s="1"/>
  <c r="S107" i="51"/>
  <c r="R107" i="51"/>
  <c r="E107" i="51"/>
  <c r="U107" i="51" s="1"/>
  <c r="S106" i="51"/>
  <c r="R106" i="51"/>
  <c r="E106" i="51"/>
  <c r="T106" i="51" s="1"/>
  <c r="S105" i="51"/>
  <c r="R105" i="51"/>
  <c r="E105" i="51"/>
  <c r="U105" i="51" s="1"/>
  <c r="S104" i="51"/>
  <c r="R104" i="51"/>
  <c r="E104" i="51"/>
  <c r="U104" i="51" s="1"/>
  <c r="S103" i="51"/>
  <c r="R103" i="51"/>
  <c r="E103" i="51"/>
  <c r="U103" i="51" s="1"/>
  <c r="S102" i="51"/>
  <c r="R102" i="51"/>
  <c r="E102" i="51"/>
  <c r="S101" i="51"/>
  <c r="R101" i="51"/>
  <c r="E101" i="51"/>
  <c r="U101" i="51" s="1"/>
  <c r="T100" i="51"/>
  <c r="S100" i="51"/>
  <c r="R100" i="51"/>
  <c r="E100" i="51"/>
  <c r="U100" i="51" s="1"/>
  <c r="S99" i="51"/>
  <c r="R99" i="51"/>
  <c r="E99" i="51"/>
  <c r="U99" i="51" s="1"/>
  <c r="S98" i="51"/>
  <c r="R98" i="51"/>
  <c r="E98" i="51"/>
  <c r="T98" i="51" s="1"/>
  <c r="M97" i="51"/>
  <c r="M114" i="51" s="1"/>
  <c r="S114" i="51" s="1"/>
  <c r="L97" i="51"/>
  <c r="L114" i="51" s="1"/>
  <c r="R114" i="51" s="1"/>
  <c r="K97" i="51"/>
  <c r="J97" i="51"/>
  <c r="J114" i="51" s="1"/>
  <c r="I97" i="51"/>
  <c r="I114" i="51" s="1"/>
  <c r="H97" i="51"/>
  <c r="G97" i="51"/>
  <c r="F97" i="51"/>
  <c r="F114" i="51" s="1"/>
  <c r="D97" i="51"/>
  <c r="C97" i="51"/>
  <c r="C114" i="51" s="1"/>
  <c r="B97" i="51"/>
  <c r="O115" i="52"/>
  <c r="N115" i="52"/>
  <c r="M115" i="52"/>
  <c r="S115" i="52" s="1"/>
  <c r="L115" i="52"/>
  <c r="R115" i="52" s="1"/>
  <c r="K115" i="52"/>
  <c r="J115" i="52"/>
  <c r="I115" i="52"/>
  <c r="H115" i="52"/>
  <c r="G115" i="52"/>
  <c r="F115" i="52"/>
  <c r="D115" i="52"/>
  <c r="C115" i="52"/>
  <c r="B115" i="52"/>
  <c r="O114" i="52"/>
  <c r="U113" i="52"/>
  <c r="T113" i="52"/>
  <c r="S113" i="52"/>
  <c r="R113" i="52"/>
  <c r="S112" i="52"/>
  <c r="R112" i="52"/>
  <c r="E112" i="52"/>
  <c r="U112" i="52" s="1"/>
  <c r="S111" i="52"/>
  <c r="R111" i="52"/>
  <c r="E111" i="52"/>
  <c r="U111" i="52" s="1"/>
  <c r="S110" i="52"/>
  <c r="R110" i="52"/>
  <c r="E110" i="52"/>
  <c r="U110" i="52" s="1"/>
  <c r="S109" i="52"/>
  <c r="R109" i="52"/>
  <c r="E109" i="52"/>
  <c r="T109" i="52" s="1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U105" i="52" s="1"/>
  <c r="S104" i="52"/>
  <c r="R104" i="52"/>
  <c r="E104" i="52"/>
  <c r="U104" i="52" s="1"/>
  <c r="S103" i="52"/>
  <c r="R103" i="52"/>
  <c r="E103" i="52"/>
  <c r="T103" i="52" s="1"/>
  <c r="S102" i="52"/>
  <c r="R102" i="52"/>
  <c r="E102" i="52"/>
  <c r="U102" i="52" s="1"/>
  <c r="U101" i="52"/>
  <c r="S101" i="52"/>
  <c r="R101" i="52"/>
  <c r="E101" i="52"/>
  <c r="T101" i="52" s="1"/>
  <c r="S100" i="52"/>
  <c r="R100" i="52"/>
  <c r="E100" i="52"/>
  <c r="T100" i="52" s="1"/>
  <c r="S99" i="52"/>
  <c r="R99" i="52"/>
  <c r="E99" i="52"/>
  <c r="S98" i="52"/>
  <c r="R98" i="52"/>
  <c r="E98" i="52"/>
  <c r="U98" i="52" s="1"/>
  <c r="M97" i="52"/>
  <c r="M114" i="52" s="1"/>
  <c r="S114" i="52" s="1"/>
  <c r="L97" i="52"/>
  <c r="K97" i="52"/>
  <c r="K114" i="52" s="1"/>
  <c r="J97" i="52"/>
  <c r="J114" i="52" s="1"/>
  <c r="I97" i="52"/>
  <c r="I114" i="52" s="1"/>
  <c r="H97" i="52"/>
  <c r="H114" i="52" s="1"/>
  <c r="G97" i="52"/>
  <c r="G114" i="52" s="1"/>
  <c r="F97" i="52"/>
  <c r="F114" i="52" s="1"/>
  <c r="D97" i="52"/>
  <c r="D114" i="52" s="1"/>
  <c r="C97" i="52"/>
  <c r="C114" i="52" s="1"/>
  <c r="B97" i="52"/>
  <c r="B114" i="52" s="1"/>
  <c r="O115" i="53"/>
  <c r="N115" i="53"/>
  <c r="M115" i="53"/>
  <c r="S115" i="53" s="1"/>
  <c r="K115" i="53"/>
  <c r="J115" i="53"/>
  <c r="I115" i="53"/>
  <c r="G115" i="53"/>
  <c r="F115" i="53"/>
  <c r="D115" i="53"/>
  <c r="C115" i="53"/>
  <c r="B115" i="53"/>
  <c r="O114" i="53"/>
  <c r="N114" i="53"/>
  <c r="U113" i="53"/>
  <c r="T113" i="53"/>
  <c r="S113" i="53"/>
  <c r="R113" i="53"/>
  <c r="S112" i="53"/>
  <c r="R112" i="53"/>
  <c r="E112" i="53"/>
  <c r="T112" i="53" s="1"/>
  <c r="U111" i="53"/>
  <c r="T111" i="53"/>
  <c r="S111" i="53"/>
  <c r="R111" i="53"/>
  <c r="E111" i="53"/>
  <c r="S110" i="53"/>
  <c r="R110" i="53"/>
  <c r="E110" i="53"/>
  <c r="U110" i="53" s="1"/>
  <c r="S109" i="53"/>
  <c r="R109" i="53"/>
  <c r="E109" i="53"/>
  <c r="U109" i="53" s="1"/>
  <c r="S108" i="53"/>
  <c r="R108" i="53"/>
  <c r="E108" i="53"/>
  <c r="U108" i="53" s="1"/>
  <c r="S107" i="53"/>
  <c r="R107" i="53"/>
  <c r="E107" i="53"/>
  <c r="U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T104" i="53" s="1"/>
  <c r="S103" i="53"/>
  <c r="R103" i="53"/>
  <c r="E103" i="53"/>
  <c r="T103" i="53" s="1"/>
  <c r="S102" i="53"/>
  <c r="R102" i="53"/>
  <c r="E102" i="53"/>
  <c r="U102" i="53" s="1"/>
  <c r="S101" i="53"/>
  <c r="R101" i="53"/>
  <c r="E101" i="53"/>
  <c r="U101" i="53" s="1"/>
  <c r="S100" i="53"/>
  <c r="R100" i="53"/>
  <c r="E100" i="53"/>
  <c r="U100" i="53" s="1"/>
  <c r="S99" i="53"/>
  <c r="R99" i="53"/>
  <c r="E99" i="53"/>
  <c r="U99" i="53" s="1"/>
  <c r="S98" i="53"/>
  <c r="R98" i="53"/>
  <c r="E98" i="53"/>
  <c r="T98" i="53" s="1"/>
  <c r="M97" i="53"/>
  <c r="L97" i="53"/>
  <c r="K97" i="53"/>
  <c r="K114" i="53" s="1"/>
  <c r="J97" i="53"/>
  <c r="J114" i="53" s="1"/>
  <c r="I97" i="53"/>
  <c r="I114" i="53" s="1"/>
  <c r="H97" i="53"/>
  <c r="G97" i="53"/>
  <c r="G114" i="53" s="1"/>
  <c r="F97" i="53"/>
  <c r="F114" i="53" s="1"/>
  <c r="D97" i="53"/>
  <c r="D114" i="53" s="1"/>
  <c r="C97" i="53"/>
  <c r="C114" i="53" s="1"/>
  <c r="B97" i="53"/>
  <c r="B114" i="53" s="1"/>
  <c r="O115" i="54"/>
  <c r="N115" i="54"/>
  <c r="M115" i="54"/>
  <c r="S115" i="54" s="1"/>
  <c r="L115" i="54"/>
  <c r="R115" i="54" s="1"/>
  <c r="K115" i="54"/>
  <c r="J115" i="54"/>
  <c r="I115" i="54"/>
  <c r="H115" i="54"/>
  <c r="G115" i="54"/>
  <c r="F115" i="54"/>
  <c r="D115" i="54"/>
  <c r="C115" i="54"/>
  <c r="O114" i="54"/>
  <c r="N114" i="54"/>
  <c r="U113" i="54"/>
  <c r="T113" i="54"/>
  <c r="S113" i="54"/>
  <c r="R113" i="54"/>
  <c r="S112" i="54"/>
  <c r="R112" i="54"/>
  <c r="E112" i="54"/>
  <c r="U112" i="54" s="1"/>
  <c r="S111" i="54"/>
  <c r="R111" i="54"/>
  <c r="E111" i="54"/>
  <c r="U111" i="54" s="1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T107" i="54" s="1"/>
  <c r="S106" i="54"/>
  <c r="R106" i="54"/>
  <c r="E106" i="54"/>
  <c r="T106" i="54" s="1"/>
  <c r="S105" i="54"/>
  <c r="R105" i="54"/>
  <c r="E105" i="54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U101" i="54" s="1"/>
  <c r="S100" i="54"/>
  <c r="R100" i="54"/>
  <c r="E100" i="54"/>
  <c r="S99" i="54"/>
  <c r="R99" i="54"/>
  <c r="E99" i="54"/>
  <c r="S98" i="54"/>
  <c r="R98" i="54"/>
  <c r="E98" i="54"/>
  <c r="U98" i="54" s="1"/>
  <c r="M97" i="54"/>
  <c r="M114" i="54" s="1"/>
  <c r="S114" i="54" s="1"/>
  <c r="L97" i="54"/>
  <c r="L114" i="54" s="1"/>
  <c r="R114" i="54" s="1"/>
  <c r="K97" i="54"/>
  <c r="K114" i="54" s="1"/>
  <c r="J97" i="54"/>
  <c r="J114" i="54" s="1"/>
  <c r="I97" i="54"/>
  <c r="I114" i="54" s="1"/>
  <c r="H97" i="54"/>
  <c r="H114" i="54" s="1"/>
  <c r="G97" i="54"/>
  <c r="G114" i="54" s="1"/>
  <c r="F97" i="54"/>
  <c r="F114" i="54" s="1"/>
  <c r="D97" i="54"/>
  <c r="D114" i="54" s="1"/>
  <c r="C97" i="54"/>
  <c r="C114" i="54" s="1"/>
  <c r="B97" i="54"/>
  <c r="B114" i="54" s="1"/>
  <c r="O115" i="55"/>
  <c r="N115" i="55"/>
  <c r="M115" i="55"/>
  <c r="S115" i="55" s="1"/>
  <c r="L115" i="55"/>
  <c r="R115" i="55" s="1"/>
  <c r="J115" i="55"/>
  <c r="H115" i="55"/>
  <c r="G115" i="55"/>
  <c r="F115" i="55"/>
  <c r="D115" i="55"/>
  <c r="C115" i="55"/>
  <c r="B115" i="55"/>
  <c r="O114" i="55"/>
  <c r="N114" i="55"/>
  <c r="U113" i="55"/>
  <c r="T113" i="55"/>
  <c r="S113" i="55"/>
  <c r="R113" i="55"/>
  <c r="S112" i="55"/>
  <c r="R112" i="55"/>
  <c r="E112" i="55"/>
  <c r="U112" i="55" s="1"/>
  <c r="S111" i="55"/>
  <c r="R111" i="55"/>
  <c r="E111" i="55"/>
  <c r="U111" i="55" s="1"/>
  <c r="S110" i="55"/>
  <c r="R110" i="55"/>
  <c r="E110" i="55"/>
  <c r="T110" i="55" s="1"/>
  <c r="S109" i="55"/>
  <c r="R109" i="55"/>
  <c r="E109" i="55"/>
  <c r="S108" i="55"/>
  <c r="R108" i="55"/>
  <c r="E108" i="55"/>
  <c r="U108" i="55" s="1"/>
  <c r="S107" i="55"/>
  <c r="R107" i="55"/>
  <c r="E107" i="55"/>
  <c r="U107" i="55" s="1"/>
  <c r="S106" i="55"/>
  <c r="R106" i="55"/>
  <c r="E106" i="55"/>
  <c r="U106" i="55" s="1"/>
  <c r="S105" i="55"/>
  <c r="R105" i="55"/>
  <c r="E105" i="55"/>
  <c r="U105" i="55" s="1"/>
  <c r="S104" i="55"/>
  <c r="R104" i="55"/>
  <c r="E104" i="55"/>
  <c r="T104" i="55" s="1"/>
  <c r="U103" i="55"/>
  <c r="S103" i="55"/>
  <c r="R103" i="55"/>
  <c r="E103" i="55"/>
  <c r="T103" i="55" s="1"/>
  <c r="S102" i="55"/>
  <c r="R102" i="55"/>
  <c r="E102" i="55"/>
  <c r="T102" i="55" s="1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U98" i="55" s="1"/>
  <c r="M97" i="55"/>
  <c r="S97" i="55" s="1"/>
  <c r="L97" i="55"/>
  <c r="K97" i="55"/>
  <c r="K114" i="55" s="1"/>
  <c r="J97" i="55"/>
  <c r="J114" i="55" s="1"/>
  <c r="I97" i="55"/>
  <c r="H97" i="55"/>
  <c r="H114" i="55" s="1"/>
  <c r="G97" i="55"/>
  <c r="F97" i="55"/>
  <c r="F114" i="55" s="1"/>
  <c r="D97" i="55"/>
  <c r="D114" i="55" s="1"/>
  <c r="C97" i="55"/>
  <c r="B97" i="55"/>
  <c r="B114" i="55" s="1"/>
  <c r="O115" i="1"/>
  <c r="N115" i="1"/>
  <c r="M115" i="1"/>
  <c r="S115" i="1" s="1"/>
  <c r="L115" i="1"/>
  <c r="R115" i="1" s="1"/>
  <c r="K115" i="1"/>
  <c r="J115" i="1"/>
  <c r="I115" i="1"/>
  <c r="H115" i="1"/>
  <c r="G115" i="1"/>
  <c r="F115" i="1"/>
  <c r="D115" i="1"/>
  <c r="O114" i="1"/>
  <c r="N114" i="1"/>
  <c r="U113" i="1"/>
  <c r="T113" i="1"/>
  <c r="S113" i="1"/>
  <c r="R113" i="1"/>
  <c r="S112" i="1"/>
  <c r="R112" i="1"/>
  <c r="E112" i="1"/>
  <c r="U112" i="1" s="1"/>
  <c r="S111" i="1"/>
  <c r="R111" i="1"/>
  <c r="E111" i="1"/>
  <c r="U111" i="1" s="1"/>
  <c r="S110" i="1"/>
  <c r="R110" i="1"/>
  <c r="E110" i="1"/>
  <c r="U110" i="1" s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U106" i="1" s="1"/>
  <c r="S105" i="1"/>
  <c r="R105" i="1"/>
  <c r="E105" i="1"/>
  <c r="T105" i="1" s="1"/>
  <c r="T104" i="1"/>
  <c r="S104" i="1"/>
  <c r="R104" i="1"/>
  <c r="E104" i="1"/>
  <c r="U104" i="1" s="1"/>
  <c r="S103" i="1"/>
  <c r="R103" i="1"/>
  <c r="E103" i="1"/>
  <c r="U103" i="1" s="1"/>
  <c r="S102" i="1"/>
  <c r="R102" i="1"/>
  <c r="E102" i="1"/>
  <c r="U102" i="1" s="1"/>
  <c r="S101" i="1"/>
  <c r="R101" i="1"/>
  <c r="E101" i="1"/>
  <c r="U101" i="1" s="1"/>
  <c r="S100" i="1"/>
  <c r="R100" i="1"/>
  <c r="E100" i="1"/>
  <c r="U100" i="1" s="1"/>
  <c r="S99" i="1"/>
  <c r="R99" i="1"/>
  <c r="E99" i="1"/>
  <c r="U99" i="1" s="1"/>
  <c r="S98" i="1"/>
  <c r="R98" i="1"/>
  <c r="E98" i="1"/>
  <c r="U98" i="1" s="1"/>
  <c r="M97" i="1"/>
  <c r="S97" i="1" s="1"/>
  <c r="L97" i="1"/>
  <c r="R97" i="1" s="1"/>
  <c r="K97" i="1"/>
  <c r="K114" i="1" s="1"/>
  <c r="J97" i="1"/>
  <c r="J114" i="1" s="1"/>
  <c r="I97" i="1"/>
  <c r="I114" i="1" s="1"/>
  <c r="H97" i="1"/>
  <c r="H114" i="1" s="1"/>
  <c r="G97" i="1"/>
  <c r="G114" i="1" s="1"/>
  <c r="F97" i="1"/>
  <c r="F114" i="1" s="1"/>
  <c r="D97" i="1"/>
  <c r="D114" i="1" s="1"/>
  <c r="C97" i="1"/>
  <c r="C114" i="1" s="1"/>
  <c r="B97" i="1"/>
  <c r="E86" i="2"/>
  <c r="E85" i="2"/>
  <c r="E84" i="2"/>
  <c r="E83" i="2"/>
  <c r="M82" i="2"/>
  <c r="L82" i="2"/>
  <c r="K82" i="2"/>
  <c r="J82" i="2"/>
  <c r="I82" i="2"/>
  <c r="H82" i="2"/>
  <c r="G82" i="2"/>
  <c r="F82" i="2"/>
  <c r="D82" i="2"/>
  <c r="C82" i="2"/>
  <c r="B82" i="2"/>
  <c r="A79" i="2"/>
  <c r="E86" i="3"/>
  <c r="E85" i="3"/>
  <c r="E84" i="3"/>
  <c r="E83" i="3"/>
  <c r="M82" i="3"/>
  <c r="L82" i="3"/>
  <c r="K82" i="3"/>
  <c r="J82" i="3"/>
  <c r="I82" i="3"/>
  <c r="H82" i="3"/>
  <c r="G82" i="3"/>
  <c r="F82" i="3"/>
  <c r="D82" i="3"/>
  <c r="C82" i="3"/>
  <c r="B82" i="3"/>
  <c r="A79" i="3"/>
  <c r="E86" i="4"/>
  <c r="E85" i="4"/>
  <c r="E84" i="4"/>
  <c r="E83" i="4"/>
  <c r="E82" i="4" s="1"/>
  <c r="M82" i="4"/>
  <c r="L82" i="4"/>
  <c r="K82" i="4"/>
  <c r="J82" i="4"/>
  <c r="I82" i="4"/>
  <c r="H82" i="4"/>
  <c r="G82" i="4"/>
  <c r="F82" i="4"/>
  <c r="D82" i="4"/>
  <c r="C82" i="4"/>
  <c r="B82" i="4"/>
  <c r="A79" i="4"/>
  <c r="E86" i="5"/>
  <c r="E85" i="5"/>
  <c r="E84" i="5"/>
  <c r="E83" i="5"/>
  <c r="M82" i="5"/>
  <c r="L82" i="5"/>
  <c r="K82" i="5"/>
  <c r="J82" i="5"/>
  <c r="I82" i="5"/>
  <c r="H82" i="5"/>
  <c r="G82" i="5"/>
  <c r="F82" i="5"/>
  <c r="D82" i="5"/>
  <c r="C82" i="5"/>
  <c r="B82" i="5"/>
  <c r="A79" i="5"/>
  <c r="E86" i="6"/>
  <c r="E85" i="6"/>
  <c r="E84" i="6"/>
  <c r="E83" i="6"/>
  <c r="M82" i="6"/>
  <c r="L82" i="6"/>
  <c r="K82" i="6"/>
  <c r="J82" i="6"/>
  <c r="I82" i="6"/>
  <c r="H82" i="6"/>
  <c r="G82" i="6"/>
  <c r="F82" i="6"/>
  <c r="D82" i="6"/>
  <c r="C82" i="6"/>
  <c r="B82" i="6"/>
  <c r="A79" i="6"/>
  <c r="E86" i="7"/>
  <c r="E85" i="7"/>
  <c r="E84" i="7"/>
  <c r="E83" i="7"/>
  <c r="M82" i="7"/>
  <c r="L82" i="7"/>
  <c r="K82" i="7"/>
  <c r="J82" i="7"/>
  <c r="I82" i="7"/>
  <c r="H82" i="7"/>
  <c r="G82" i="7"/>
  <c r="F82" i="7"/>
  <c r="D82" i="7"/>
  <c r="C82" i="7"/>
  <c r="B82" i="7"/>
  <c r="A79" i="7"/>
  <c r="E86" i="8"/>
  <c r="E85" i="8"/>
  <c r="E84" i="8"/>
  <c r="E83" i="8"/>
  <c r="M82" i="8"/>
  <c r="L82" i="8"/>
  <c r="K82" i="8"/>
  <c r="J82" i="8"/>
  <c r="I82" i="8"/>
  <c r="H82" i="8"/>
  <c r="G82" i="8"/>
  <c r="F82" i="8"/>
  <c r="D82" i="8"/>
  <c r="C82" i="8"/>
  <c r="B82" i="8"/>
  <c r="A79" i="8"/>
  <c r="E86" i="9"/>
  <c r="E85" i="9"/>
  <c r="E84" i="9"/>
  <c r="E83" i="9"/>
  <c r="M82" i="9"/>
  <c r="L82" i="9"/>
  <c r="K82" i="9"/>
  <c r="J82" i="9"/>
  <c r="I82" i="9"/>
  <c r="H82" i="9"/>
  <c r="G82" i="9"/>
  <c r="F82" i="9"/>
  <c r="D82" i="9"/>
  <c r="C82" i="9"/>
  <c r="B82" i="9"/>
  <c r="A79" i="9"/>
  <c r="E86" i="10"/>
  <c r="E85" i="10"/>
  <c r="E84" i="10"/>
  <c r="E83" i="10"/>
  <c r="M82" i="10"/>
  <c r="L82" i="10"/>
  <c r="K82" i="10"/>
  <c r="J82" i="10"/>
  <c r="I82" i="10"/>
  <c r="H82" i="10"/>
  <c r="G82" i="10"/>
  <c r="F82" i="10"/>
  <c r="D82" i="10"/>
  <c r="C82" i="10"/>
  <c r="B82" i="10"/>
  <c r="A79" i="10"/>
  <c r="E86" i="11"/>
  <c r="E85" i="11"/>
  <c r="E84" i="11"/>
  <c r="E83" i="11"/>
  <c r="M82" i="11"/>
  <c r="L82" i="11"/>
  <c r="K82" i="11"/>
  <c r="J82" i="11"/>
  <c r="I82" i="11"/>
  <c r="H82" i="11"/>
  <c r="G82" i="11"/>
  <c r="F82" i="11"/>
  <c r="D82" i="11"/>
  <c r="C82" i="11"/>
  <c r="B82" i="11"/>
  <c r="A79" i="11"/>
  <c r="E86" i="12"/>
  <c r="E85" i="12"/>
  <c r="E84" i="12"/>
  <c r="E83" i="12"/>
  <c r="M82" i="12"/>
  <c r="L82" i="12"/>
  <c r="K82" i="12"/>
  <c r="J82" i="12"/>
  <c r="I82" i="12"/>
  <c r="H82" i="12"/>
  <c r="G82" i="12"/>
  <c r="F82" i="12"/>
  <c r="D82" i="12"/>
  <c r="C82" i="12"/>
  <c r="B82" i="12"/>
  <c r="A79" i="12"/>
  <c r="E86" i="13"/>
  <c r="E85" i="13"/>
  <c r="E84" i="13"/>
  <c r="E83" i="13"/>
  <c r="M82" i="13"/>
  <c r="L82" i="13"/>
  <c r="K82" i="13"/>
  <c r="J82" i="13"/>
  <c r="I82" i="13"/>
  <c r="H82" i="13"/>
  <c r="G82" i="13"/>
  <c r="F82" i="13"/>
  <c r="D82" i="13"/>
  <c r="C82" i="13"/>
  <c r="B82" i="13"/>
  <c r="A79" i="13"/>
  <c r="E86" i="14"/>
  <c r="E85" i="14"/>
  <c r="E84" i="14"/>
  <c r="E83" i="14"/>
  <c r="M82" i="14"/>
  <c r="L82" i="14"/>
  <c r="K82" i="14"/>
  <c r="J82" i="14"/>
  <c r="I82" i="14"/>
  <c r="H82" i="14"/>
  <c r="G82" i="14"/>
  <c r="F82" i="14"/>
  <c r="D82" i="14"/>
  <c r="C82" i="14"/>
  <c r="B82" i="14"/>
  <c r="A79" i="14"/>
  <c r="E86" i="15"/>
  <c r="E85" i="15"/>
  <c r="E84" i="15"/>
  <c r="E83" i="15"/>
  <c r="M82" i="15"/>
  <c r="L82" i="15"/>
  <c r="K82" i="15"/>
  <c r="J82" i="15"/>
  <c r="I82" i="15"/>
  <c r="H82" i="15"/>
  <c r="G82" i="15"/>
  <c r="F82" i="15"/>
  <c r="D82" i="15"/>
  <c r="C82" i="15"/>
  <c r="B82" i="15"/>
  <c r="A79" i="15"/>
  <c r="E86" i="16"/>
  <c r="E85" i="16"/>
  <c r="E84" i="16"/>
  <c r="E83" i="16"/>
  <c r="M82" i="16"/>
  <c r="L82" i="16"/>
  <c r="K82" i="16"/>
  <c r="J82" i="16"/>
  <c r="I82" i="16"/>
  <c r="H82" i="16"/>
  <c r="G82" i="16"/>
  <c r="F82" i="16"/>
  <c r="D82" i="16"/>
  <c r="C82" i="16"/>
  <c r="B82" i="16"/>
  <c r="A79" i="16"/>
  <c r="E86" i="17"/>
  <c r="E85" i="17"/>
  <c r="E84" i="17"/>
  <c r="E83" i="17"/>
  <c r="M82" i="17"/>
  <c r="L82" i="17"/>
  <c r="K82" i="17"/>
  <c r="J82" i="17"/>
  <c r="I82" i="17"/>
  <c r="H82" i="17"/>
  <c r="G82" i="17"/>
  <c r="F82" i="17"/>
  <c r="D82" i="17"/>
  <c r="C82" i="17"/>
  <c r="B82" i="17"/>
  <c r="A79" i="17"/>
  <c r="E86" i="18"/>
  <c r="E85" i="18"/>
  <c r="E84" i="18"/>
  <c r="E83" i="18"/>
  <c r="E82" i="18" s="1"/>
  <c r="M82" i="18"/>
  <c r="L82" i="18"/>
  <c r="K82" i="18"/>
  <c r="J82" i="18"/>
  <c r="I82" i="18"/>
  <c r="H82" i="18"/>
  <c r="G82" i="18"/>
  <c r="F82" i="18"/>
  <c r="D82" i="18"/>
  <c r="C82" i="18"/>
  <c r="B82" i="18"/>
  <c r="A79" i="18"/>
  <c r="E86" i="19"/>
  <c r="E85" i="19"/>
  <c r="E84" i="19"/>
  <c r="E83" i="19"/>
  <c r="M82" i="19"/>
  <c r="L82" i="19"/>
  <c r="K82" i="19"/>
  <c r="J82" i="19"/>
  <c r="I82" i="19"/>
  <c r="H82" i="19"/>
  <c r="G82" i="19"/>
  <c r="F82" i="19"/>
  <c r="D82" i="19"/>
  <c r="C82" i="19"/>
  <c r="B82" i="19"/>
  <c r="A79" i="19"/>
  <c r="E86" i="20"/>
  <c r="E85" i="20"/>
  <c r="E84" i="20"/>
  <c r="E83" i="20"/>
  <c r="M82" i="20"/>
  <c r="L82" i="20"/>
  <c r="K82" i="20"/>
  <c r="J82" i="20"/>
  <c r="I82" i="20"/>
  <c r="H82" i="20"/>
  <c r="G82" i="20"/>
  <c r="F82" i="20"/>
  <c r="D82" i="20"/>
  <c r="C82" i="20"/>
  <c r="B82" i="20"/>
  <c r="A79" i="20"/>
  <c r="E86" i="21"/>
  <c r="E85" i="21"/>
  <c r="E84" i="21"/>
  <c r="E83" i="21"/>
  <c r="M82" i="21"/>
  <c r="L82" i="21"/>
  <c r="K82" i="21"/>
  <c r="J82" i="21"/>
  <c r="I82" i="21"/>
  <c r="H82" i="21"/>
  <c r="G82" i="21"/>
  <c r="F82" i="21"/>
  <c r="D82" i="21"/>
  <c r="C82" i="21"/>
  <c r="B82" i="21"/>
  <c r="A79" i="21"/>
  <c r="E86" i="22"/>
  <c r="E85" i="22"/>
  <c r="E84" i="22"/>
  <c r="E83" i="22"/>
  <c r="M82" i="22"/>
  <c r="L82" i="22"/>
  <c r="K82" i="22"/>
  <c r="J82" i="22"/>
  <c r="I82" i="22"/>
  <c r="H82" i="22"/>
  <c r="G82" i="22"/>
  <c r="F82" i="22"/>
  <c r="D82" i="22"/>
  <c r="C82" i="22"/>
  <c r="B82" i="22"/>
  <c r="A79" i="22"/>
  <c r="E86" i="23"/>
  <c r="E85" i="23"/>
  <c r="E84" i="23"/>
  <c r="E83" i="23"/>
  <c r="M82" i="23"/>
  <c r="L82" i="23"/>
  <c r="K82" i="23"/>
  <c r="J82" i="23"/>
  <c r="I82" i="23"/>
  <c r="H82" i="23"/>
  <c r="G82" i="23"/>
  <c r="F82" i="23"/>
  <c r="D82" i="23"/>
  <c r="C82" i="23"/>
  <c r="B82" i="23"/>
  <c r="A79" i="23"/>
  <c r="E86" i="24"/>
  <c r="E85" i="24"/>
  <c r="E84" i="24"/>
  <c r="E83" i="24"/>
  <c r="M82" i="24"/>
  <c r="L82" i="24"/>
  <c r="K82" i="24"/>
  <c r="J82" i="24"/>
  <c r="I82" i="24"/>
  <c r="H82" i="24"/>
  <c r="G82" i="24"/>
  <c r="F82" i="24"/>
  <c r="D82" i="24"/>
  <c r="C82" i="24"/>
  <c r="B82" i="24"/>
  <c r="A79" i="24"/>
  <c r="E86" i="25"/>
  <c r="E85" i="25"/>
  <c r="E84" i="25"/>
  <c r="E83" i="25"/>
  <c r="M82" i="25"/>
  <c r="L82" i="25"/>
  <c r="K82" i="25"/>
  <c r="J82" i="25"/>
  <c r="I82" i="25"/>
  <c r="H82" i="25"/>
  <c r="G82" i="25"/>
  <c r="F82" i="25"/>
  <c r="D82" i="25"/>
  <c r="C82" i="25"/>
  <c r="B82" i="25"/>
  <c r="A79" i="25"/>
  <c r="E86" i="26"/>
  <c r="E85" i="26"/>
  <c r="E84" i="26"/>
  <c r="E83" i="26"/>
  <c r="M82" i="26"/>
  <c r="L82" i="26"/>
  <c r="K82" i="26"/>
  <c r="J82" i="26"/>
  <c r="I82" i="26"/>
  <c r="H82" i="26"/>
  <c r="G82" i="26"/>
  <c r="F82" i="26"/>
  <c r="D82" i="26"/>
  <c r="C82" i="26"/>
  <c r="B82" i="26"/>
  <c r="A79" i="26"/>
  <c r="E86" i="27"/>
  <c r="E85" i="27"/>
  <c r="E84" i="27"/>
  <c r="E83" i="27"/>
  <c r="M82" i="27"/>
  <c r="L82" i="27"/>
  <c r="K82" i="27"/>
  <c r="J82" i="27"/>
  <c r="I82" i="27"/>
  <c r="H82" i="27"/>
  <c r="G82" i="27"/>
  <c r="F82" i="27"/>
  <c r="D82" i="27"/>
  <c r="C82" i="27"/>
  <c r="B82" i="27"/>
  <c r="A79" i="27"/>
  <c r="E86" i="28"/>
  <c r="E85" i="28"/>
  <c r="E84" i="28"/>
  <c r="E83" i="28"/>
  <c r="M82" i="28"/>
  <c r="L82" i="28"/>
  <c r="K82" i="28"/>
  <c r="J82" i="28"/>
  <c r="I82" i="28"/>
  <c r="H82" i="28"/>
  <c r="G82" i="28"/>
  <c r="F82" i="28"/>
  <c r="D82" i="28"/>
  <c r="C82" i="28"/>
  <c r="B82" i="28"/>
  <c r="A79" i="28"/>
  <c r="E86" i="29"/>
  <c r="E85" i="29"/>
  <c r="E84" i="29"/>
  <c r="E83" i="29"/>
  <c r="M82" i="29"/>
  <c r="L82" i="29"/>
  <c r="K82" i="29"/>
  <c r="J82" i="29"/>
  <c r="I82" i="29"/>
  <c r="H82" i="29"/>
  <c r="G82" i="29"/>
  <c r="F82" i="29"/>
  <c r="D82" i="29"/>
  <c r="C82" i="29"/>
  <c r="B82" i="29"/>
  <c r="A79" i="29"/>
  <c r="E86" i="30"/>
  <c r="E85" i="30"/>
  <c r="E84" i="30"/>
  <c r="E83" i="30"/>
  <c r="M82" i="30"/>
  <c r="L82" i="30"/>
  <c r="K82" i="30"/>
  <c r="J82" i="30"/>
  <c r="I82" i="30"/>
  <c r="H82" i="30"/>
  <c r="G82" i="30"/>
  <c r="F82" i="30"/>
  <c r="D82" i="30"/>
  <c r="C82" i="30"/>
  <c r="B82" i="30"/>
  <c r="A79" i="30"/>
  <c r="E86" i="31"/>
  <c r="E85" i="31"/>
  <c r="E84" i="31"/>
  <c r="E83" i="31"/>
  <c r="M82" i="31"/>
  <c r="L82" i="31"/>
  <c r="K82" i="31"/>
  <c r="J82" i="31"/>
  <c r="I82" i="31"/>
  <c r="H82" i="31"/>
  <c r="G82" i="31"/>
  <c r="F82" i="31"/>
  <c r="D82" i="31"/>
  <c r="C82" i="31"/>
  <c r="B82" i="31"/>
  <c r="A79" i="31"/>
  <c r="E86" i="32"/>
  <c r="E85" i="32"/>
  <c r="E84" i="32"/>
  <c r="E83" i="32"/>
  <c r="M82" i="32"/>
  <c r="L82" i="32"/>
  <c r="K82" i="32"/>
  <c r="J82" i="32"/>
  <c r="I82" i="32"/>
  <c r="H82" i="32"/>
  <c r="G82" i="32"/>
  <c r="F82" i="32"/>
  <c r="D82" i="32"/>
  <c r="C82" i="32"/>
  <c r="B82" i="32"/>
  <c r="A79" i="32"/>
  <c r="E86" i="33"/>
  <c r="E85" i="33"/>
  <c r="E84" i="33"/>
  <c r="E83" i="33"/>
  <c r="M82" i="33"/>
  <c r="L82" i="33"/>
  <c r="K82" i="33"/>
  <c r="J82" i="33"/>
  <c r="I82" i="33"/>
  <c r="H82" i="33"/>
  <c r="G82" i="33"/>
  <c r="F82" i="33"/>
  <c r="D82" i="33"/>
  <c r="C82" i="33"/>
  <c r="B82" i="33"/>
  <c r="A79" i="33"/>
  <c r="E86" i="34"/>
  <c r="E85" i="34"/>
  <c r="E84" i="34"/>
  <c r="E83" i="34"/>
  <c r="M82" i="34"/>
  <c r="L82" i="34"/>
  <c r="K82" i="34"/>
  <c r="J82" i="34"/>
  <c r="I82" i="34"/>
  <c r="H82" i="34"/>
  <c r="G82" i="34"/>
  <c r="F82" i="34"/>
  <c r="D82" i="34"/>
  <c r="C82" i="34"/>
  <c r="B82" i="34"/>
  <c r="A79" i="34"/>
  <c r="E86" i="35"/>
  <c r="E85" i="35"/>
  <c r="E84" i="35"/>
  <c r="E83" i="35"/>
  <c r="M82" i="35"/>
  <c r="L82" i="35"/>
  <c r="K82" i="35"/>
  <c r="J82" i="35"/>
  <c r="I82" i="35"/>
  <c r="H82" i="35"/>
  <c r="G82" i="35"/>
  <c r="F82" i="35"/>
  <c r="D82" i="35"/>
  <c r="C82" i="35"/>
  <c r="B82" i="35"/>
  <c r="A79" i="35"/>
  <c r="E86" i="36"/>
  <c r="E85" i="36"/>
  <c r="E84" i="36"/>
  <c r="E83" i="36"/>
  <c r="M82" i="36"/>
  <c r="L82" i="36"/>
  <c r="K82" i="36"/>
  <c r="J82" i="36"/>
  <c r="I82" i="36"/>
  <c r="H82" i="36"/>
  <c r="G82" i="36"/>
  <c r="F82" i="36"/>
  <c r="D82" i="36"/>
  <c r="C82" i="36"/>
  <c r="B82" i="36"/>
  <c r="A79" i="36"/>
  <c r="E86" i="37"/>
  <c r="E85" i="37"/>
  <c r="E84" i="37"/>
  <c r="E83" i="37"/>
  <c r="M82" i="37"/>
  <c r="L82" i="37"/>
  <c r="K82" i="37"/>
  <c r="J82" i="37"/>
  <c r="I82" i="37"/>
  <c r="H82" i="37"/>
  <c r="G82" i="37"/>
  <c r="F82" i="37"/>
  <c r="D82" i="37"/>
  <c r="C82" i="37"/>
  <c r="B82" i="37"/>
  <c r="A79" i="37"/>
  <c r="E86" i="38"/>
  <c r="E85" i="38"/>
  <c r="E84" i="38"/>
  <c r="E83" i="38"/>
  <c r="M82" i="38"/>
  <c r="L82" i="38"/>
  <c r="K82" i="38"/>
  <c r="J82" i="38"/>
  <c r="I82" i="38"/>
  <c r="H82" i="38"/>
  <c r="G82" i="38"/>
  <c r="F82" i="38"/>
  <c r="D82" i="38"/>
  <c r="C82" i="38"/>
  <c r="B82" i="38"/>
  <c r="A79" i="38"/>
  <c r="E86" i="39"/>
  <c r="E85" i="39"/>
  <c r="E84" i="39"/>
  <c r="E83" i="39"/>
  <c r="M82" i="39"/>
  <c r="L82" i="39"/>
  <c r="K82" i="39"/>
  <c r="J82" i="39"/>
  <c r="I82" i="39"/>
  <c r="H82" i="39"/>
  <c r="G82" i="39"/>
  <c r="F82" i="39"/>
  <c r="D82" i="39"/>
  <c r="C82" i="39"/>
  <c r="B82" i="39"/>
  <c r="A79" i="39"/>
  <c r="E86" i="40"/>
  <c r="E85" i="40"/>
  <c r="E84" i="40"/>
  <c r="E83" i="40"/>
  <c r="M82" i="40"/>
  <c r="L82" i="40"/>
  <c r="K82" i="40"/>
  <c r="J82" i="40"/>
  <c r="I82" i="40"/>
  <c r="H82" i="40"/>
  <c r="G82" i="40"/>
  <c r="F82" i="40"/>
  <c r="D82" i="40"/>
  <c r="C82" i="40"/>
  <c r="B82" i="40"/>
  <c r="A79" i="40"/>
  <c r="E86" i="41"/>
  <c r="E85" i="41"/>
  <c r="E84" i="41"/>
  <c r="E83" i="41"/>
  <c r="M82" i="41"/>
  <c r="L82" i="41"/>
  <c r="K82" i="41"/>
  <c r="J82" i="41"/>
  <c r="I82" i="41"/>
  <c r="H82" i="41"/>
  <c r="G82" i="41"/>
  <c r="F82" i="41"/>
  <c r="D82" i="41"/>
  <c r="C82" i="41"/>
  <c r="B82" i="41"/>
  <c r="A79" i="41"/>
  <c r="E86" i="42"/>
  <c r="E85" i="42"/>
  <c r="E84" i="42"/>
  <c r="E83" i="42"/>
  <c r="E82" i="42" s="1"/>
  <c r="M82" i="42"/>
  <c r="L82" i="42"/>
  <c r="K82" i="42"/>
  <c r="J82" i="42"/>
  <c r="I82" i="42"/>
  <c r="H82" i="42"/>
  <c r="G82" i="42"/>
  <c r="F82" i="42"/>
  <c r="D82" i="42"/>
  <c r="C82" i="42"/>
  <c r="B82" i="42"/>
  <c r="A79" i="42"/>
  <c r="E86" i="43"/>
  <c r="E85" i="43"/>
  <c r="E84" i="43"/>
  <c r="E83" i="43"/>
  <c r="M82" i="43"/>
  <c r="L82" i="43"/>
  <c r="K82" i="43"/>
  <c r="J82" i="43"/>
  <c r="I82" i="43"/>
  <c r="H82" i="43"/>
  <c r="G82" i="43"/>
  <c r="F82" i="43"/>
  <c r="D82" i="43"/>
  <c r="C82" i="43"/>
  <c r="B82" i="43"/>
  <c r="A79" i="43"/>
  <c r="E86" i="44"/>
  <c r="E85" i="44"/>
  <c r="E84" i="44"/>
  <c r="E83" i="44"/>
  <c r="M82" i="44"/>
  <c r="L82" i="44"/>
  <c r="K82" i="44"/>
  <c r="J82" i="44"/>
  <c r="I82" i="44"/>
  <c r="H82" i="44"/>
  <c r="G82" i="44"/>
  <c r="F82" i="44"/>
  <c r="D82" i="44"/>
  <c r="C82" i="44"/>
  <c r="B82" i="44"/>
  <c r="A79" i="44"/>
  <c r="E86" i="45"/>
  <c r="E85" i="45"/>
  <c r="E84" i="45"/>
  <c r="E83" i="45"/>
  <c r="M82" i="45"/>
  <c r="L82" i="45"/>
  <c r="K82" i="45"/>
  <c r="J82" i="45"/>
  <c r="I82" i="45"/>
  <c r="H82" i="45"/>
  <c r="G82" i="45"/>
  <c r="F82" i="45"/>
  <c r="D82" i="45"/>
  <c r="C82" i="45"/>
  <c r="B82" i="45"/>
  <c r="A79" i="45"/>
  <c r="E86" i="46"/>
  <c r="E85" i="46"/>
  <c r="E84" i="46"/>
  <c r="E83" i="46"/>
  <c r="M82" i="46"/>
  <c r="L82" i="46"/>
  <c r="K82" i="46"/>
  <c r="J82" i="46"/>
  <c r="I82" i="46"/>
  <c r="H82" i="46"/>
  <c r="G82" i="46"/>
  <c r="F82" i="46"/>
  <c r="D82" i="46"/>
  <c r="C82" i="46"/>
  <c r="B82" i="46"/>
  <c r="A79" i="46"/>
  <c r="E86" i="47"/>
  <c r="E85" i="47"/>
  <c r="E84" i="47"/>
  <c r="E83" i="47"/>
  <c r="M82" i="47"/>
  <c r="L82" i="47"/>
  <c r="K82" i="47"/>
  <c r="J82" i="47"/>
  <c r="I82" i="47"/>
  <c r="H82" i="47"/>
  <c r="G82" i="47"/>
  <c r="F82" i="47"/>
  <c r="D82" i="47"/>
  <c r="C82" i="47"/>
  <c r="B82" i="47"/>
  <c r="A79" i="47"/>
  <c r="E86" i="48"/>
  <c r="E85" i="48"/>
  <c r="E84" i="48"/>
  <c r="E83" i="48"/>
  <c r="M82" i="48"/>
  <c r="L82" i="48"/>
  <c r="K82" i="48"/>
  <c r="J82" i="48"/>
  <c r="I82" i="48"/>
  <c r="H82" i="48"/>
  <c r="G82" i="48"/>
  <c r="F82" i="48"/>
  <c r="D82" i="48"/>
  <c r="C82" i="48"/>
  <c r="B82" i="48"/>
  <c r="A79" i="48"/>
  <c r="E86" i="49"/>
  <c r="E85" i="49"/>
  <c r="E84" i="49"/>
  <c r="E83" i="49"/>
  <c r="M82" i="49"/>
  <c r="L82" i="49"/>
  <c r="K82" i="49"/>
  <c r="J82" i="49"/>
  <c r="I82" i="49"/>
  <c r="H82" i="49"/>
  <c r="G82" i="49"/>
  <c r="F82" i="49"/>
  <c r="D82" i="49"/>
  <c r="C82" i="49"/>
  <c r="B82" i="49"/>
  <c r="A79" i="49"/>
  <c r="E86" i="50"/>
  <c r="E85" i="50"/>
  <c r="E84" i="50"/>
  <c r="E83" i="50"/>
  <c r="M82" i="50"/>
  <c r="L82" i="50"/>
  <c r="K82" i="50"/>
  <c r="J82" i="50"/>
  <c r="I82" i="50"/>
  <c r="H82" i="50"/>
  <c r="G82" i="50"/>
  <c r="F82" i="50"/>
  <c r="D82" i="50"/>
  <c r="C82" i="50"/>
  <c r="B82" i="50"/>
  <c r="A79" i="50"/>
  <c r="E86" i="51"/>
  <c r="E85" i="51"/>
  <c r="E84" i="51"/>
  <c r="E83" i="51"/>
  <c r="M82" i="51"/>
  <c r="L82" i="51"/>
  <c r="K82" i="51"/>
  <c r="J82" i="51"/>
  <c r="I82" i="51"/>
  <c r="H82" i="51"/>
  <c r="G82" i="51"/>
  <c r="F82" i="51"/>
  <c r="D82" i="51"/>
  <c r="C82" i="51"/>
  <c r="B82" i="51"/>
  <c r="A79" i="51"/>
  <c r="E86" i="52"/>
  <c r="E85" i="52"/>
  <c r="E84" i="52"/>
  <c r="E83" i="52"/>
  <c r="M82" i="52"/>
  <c r="L82" i="52"/>
  <c r="K82" i="52"/>
  <c r="J82" i="52"/>
  <c r="I82" i="52"/>
  <c r="H82" i="52"/>
  <c r="G82" i="52"/>
  <c r="F82" i="52"/>
  <c r="D82" i="52"/>
  <c r="C82" i="52"/>
  <c r="B82" i="52"/>
  <c r="A79" i="52"/>
  <c r="E86" i="53"/>
  <c r="E85" i="53"/>
  <c r="E84" i="53"/>
  <c r="E83" i="53"/>
  <c r="M82" i="53"/>
  <c r="L82" i="53"/>
  <c r="K82" i="53"/>
  <c r="J82" i="53"/>
  <c r="I82" i="53"/>
  <c r="H82" i="53"/>
  <c r="G82" i="53"/>
  <c r="F82" i="53"/>
  <c r="D82" i="53"/>
  <c r="C82" i="53"/>
  <c r="B82" i="53"/>
  <c r="A79" i="53"/>
  <c r="E86" i="54"/>
  <c r="E85" i="54"/>
  <c r="E84" i="54"/>
  <c r="E83" i="54"/>
  <c r="M82" i="54"/>
  <c r="L82" i="54"/>
  <c r="K82" i="54"/>
  <c r="J82" i="54"/>
  <c r="I82" i="54"/>
  <c r="H82" i="54"/>
  <c r="G82" i="54"/>
  <c r="F82" i="54"/>
  <c r="D82" i="54"/>
  <c r="C82" i="54"/>
  <c r="B82" i="54"/>
  <c r="A79" i="54"/>
  <c r="E86" i="55"/>
  <c r="E85" i="55"/>
  <c r="E84" i="55"/>
  <c r="E82" i="55" s="1"/>
  <c r="E83" i="55"/>
  <c r="M82" i="55"/>
  <c r="L82" i="55"/>
  <c r="K82" i="55"/>
  <c r="J82" i="55"/>
  <c r="I82" i="55"/>
  <c r="H82" i="55"/>
  <c r="G82" i="55"/>
  <c r="F82" i="55"/>
  <c r="D82" i="55"/>
  <c r="C82" i="55"/>
  <c r="B82" i="55"/>
  <c r="A79" i="55"/>
  <c r="E86" i="1"/>
  <c r="E85" i="1"/>
  <c r="E84" i="1"/>
  <c r="E83" i="1"/>
  <c r="M82" i="1"/>
  <c r="L82" i="1"/>
  <c r="K82" i="1"/>
  <c r="J82" i="1"/>
  <c r="I82" i="1"/>
  <c r="H82" i="1"/>
  <c r="G82" i="1"/>
  <c r="F82" i="1"/>
  <c r="D82" i="1"/>
  <c r="C82" i="1"/>
  <c r="B82" i="1"/>
  <c r="A79" i="1"/>
  <c r="S96" i="55"/>
  <c r="R96" i="55"/>
  <c r="Q96" i="55"/>
  <c r="P96" i="55"/>
  <c r="E96" i="55"/>
  <c r="U96" i="55" s="1"/>
  <c r="U95" i="55"/>
  <c r="S95" i="55"/>
  <c r="R95" i="55"/>
  <c r="Q95" i="55"/>
  <c r="P95" i="55"/>
  <c r="E95" i="55"/>
  <c r="T95" i="55" s="1"/>
  <c r="S94" i="55"/>
  <c r="R94" i="55"/>
  <c r="Q94" i="55"/>
  <c r="P94" i="55"/>
  <c r="E94" i="55"/>
  <c r="T93" i="55"/>
  <c r="S93" i="55"/>
  <c r="R93" i="55"/>
  <c r="Q93" i="55"/>
  <c r="P93" i="55"/>
  <c r="E93" i="55"/>
  <c r="U93" i="55" s="1"/>
  <c r="S92" i="55"/>
  <c r="R92" i="55"/>
  <c r="Q92" i="55"/>
  <c r="P92" i="55"/>
  <c r="E92" i="55"/>
  <c r="U92" i="55" s="1"/>
  <c r="S91" i="55"/>
  <c r="R91" i="55"/>
  <c r="Q91" i="55"/>
  <c r="P91" i="55"/>
  <c r="E91" i="55"/>
  <c r="U91" i="55" s="1"/>
  <c r="S90" i="55"/>
  <c r="R90" i="55"/>
  <c r="Q90" i="55"/>
  <c r="P90" i="55"/>
  <c r="E90" i="55"/>
  <c r="S89" i="55"/>
  <c r="R89" i="55"/>
  <c r="Q89" i="55"/>
  <c r="P89" i="55"/>
  <c r="E89" i="55"/>
  <c r="U89" i="55" s="1"/>
  <c r="S88" i="55"/>
  <c r="R88" i="55"/>
  <c r="Q88" i="55"/>
  <c r="P88" i="55"/>
  <c r="E88" i="55"/>
  <c r="U88" i="55" s="1"/>
  <c r="O75" i="55"/>
  <c r="N75" i="55"/>
  <c r="M75" i="55"/>
  <c r="L75" i="55"/>
  <c r="K75" i="55"/>
  <c r="J75" i="55"/>
  <c r="I75" i="55"/>
  <c r="H75" i="55"/>
  <c r="G75" i="55"/>
  <c r="F75" i="55"/>
  <c r="C75" i="55"/>
  <c r="B75" i="55"/>
  <c r="E75" i="55" s="1"/>
  <c r="O74" i="55"/>
  <c r="N74" i="55"/>
  <c r="M74" i="55"/>
  <c r="L74" i="55"/>
  <c r="K74" i="55"/>
  <c r="J74" i="55"/>
  <c r="I74" i="55"/>
  <c r="H74" i="55"/>
  <c r="G74" i="55"/>
  <c r="F74" i="55"/>
  <c r="C74" i="55"/>
  <c r="E74" i="55" s="1"/>
  <c r="B74" i="55"/>
  <c r="O73" i="55"/>
  <c r="N73" i="55"/>
  <c r="M73" i="55"/>
  <c r="L73" i="55"/>
  <c r="K73" i="55"/>
  <c r="J73" i="55"/>
  <c r="I73" i="55"/>
  <c r="H73" i="55"/>
  <c r="G73" i="55"/>
  <c r="F73" i="55"/>
  <c r="C73" i="55"/>
  <c r="E73" i="55" s="1"/>
  <c r="B73" i="55"/>
  <c r="U72" i="55"/>
  <c r="S72" i="55"/>
  <c r="R72" i="55"/>
  <c r="Q72" i="55"/>
  <c r="P72" i="55"/>
  <c r="E72" i="55"/>
  <c r="T72" i="55" s="1"/>
  <c r="T71" i="55"/>
  <c r="S71" i="55"/>
  <c r="R71" i="55"/>
  <c r="Q71" i="55"/>
  <c r="P71" i="55"/>
  <c r="E71" i="55"/>
  <c r="O69" i="55"/>
  <c r="N69" i="55"/>
  <c r="M69" i="55"/>
  <c r="L69" i="55"/>
  <c r="K69" i="55"/>
  <c r="J69" i="55"/>
  <c r="I69" i="55"/>
  <c r="H69" i="55"/>
  <c r="G69" i="55"/>
  <c r="F69" i="55"/>
  <c r="C69" i="55"/>
  <c r="B69" i="55"/>
  <c r="O68" i="55"/>
  <c r="N68" i="55"/>
  <c r="M68" i="55"/>
  <c r="L68" i="55"/>
  <c r="K68" i="55"/>
  <c r="J68" i="55"/>
  <c r="I68" i="55"/>
  <c r="S68" i="55" s="1"/>
  <c r="H68" i="55"/>
  <c r="G68" i="55"/>
  <c r="F68" i="55"/>
  <c r="C68" i="55"/>
  <c r="E68" i="55" s="1"/>
  <c r="B68" i="55"/>
  <c r="U67" i="55"/>
  <c r="T67" i="55"/>
  <c r="S67" i="55"/>
  <c r="R67" i="55"/>
  <c r="Q67" i="55"/>
  <c r="P67" i="55"/>
  <c r="E67" i="55"/>
  <c r="T66" i="55"/>
  <c r="S66" i="55"/>
  <c r="R66" i="55"/>
  <c r="Q66" i="55"/>
  <c r="P66" i="55"/>
  <c r="E66" i="55"/>
  <c r="U66" i="55" s="1"/>
  <c r="S65" i="55"/>
  <c r="R65" i="55"/>
  <c r="Q65" i="55"/>
  <c r="P65" i="55"/>
  <c r="E65" i="55"/>
  <c r="U65" i="55" s="1"/>
  <c r="S64" i="55"/>
  <c r="R64" i="55"/>
  <c r="Q64" i="55"/>
  <c r="P64" i="55"/>
  <c r="E64" i="55"/>
  <c r="U64" i="55" s="1"/>
  <c r="S63" i="55"/>
  <c r="R63" i="55"/>
  <c r="Q63" i="55"/>
  <c r="P63" i="55"/>
  <c r="E63" i="55"/>
  <c r="O61" i="55"/>
  <c r="N61" i="55"/>
  <c r="M61" i="55"/>
  <c r="L61" i="55"/>
  <c r="K61" i="55"/>
  <c r="J61" i="55"/>
  <c r="I61" i="55"/>
  <c r="H61" i="55"/>
  <c r="C61" i="55"/>
  <c r="B61" i="55"/>
  <c r="S60" i="55"/>
  <c r="R60" i="55"/>
  <c r="Q60" i="55"/>
  <c r="P60" i="55"/>
  <c r="E60" i="55"/>
  <c r="U60" i="55" s="1"/>
  <c r="S59" i="55"/>
  <c r="R59" i="55"/>
  <c r="Q59" i="55"/>
  <c r="P59" i="55"/>
  <c r="E59" i="55"/>
  <c r="U59" i="55" s="1"/>
  <c r="S58" i="55"/>
  <c r="R58" i="55"/>
  <c r="Q58" i="55"/>
  <c r="P58" i="55"/>
  <c r="E58" i="55"/>
  <c r="U58" i="55" s="1"/>
  <c r="S57" i="55"/>
  <c r="R57" i="55"/>
  <c r="Q57" i="55"/>
  <c r="P57" i="55"/>
  <c r="E57" i="55"/>
  <c r="O55" i="55"/>
  <c r="N55" i="55"/>
  <c r="M55" i="55"/>
  <c r="L55" i="55"/>
  <c r="K55" i="55"/>
  <c r="J55" i="55"/>
  <c r="I55" i="55"/>
  <c r="S55" i="55" s="1"/>
  <c r="H55" i="55"/>
  <c r="G55" i="55"/>
  <c r="F55" i="55"/>
  <c r="C55" i="55"/>
  <c r="E55" i="55" s="1"/>
  <c r="B55" i="55"/>
  <c r="T54" i="55"/>
  <c r="S54" i="55"/>
  <c r="R54" i="55"/>
  <c r="Q54" i="55"/>
  <c r="P54" i="55"/>
  <c r="E54" i="55"/>
  <c r="U54" i="55" s="1"/>
  <c r="S53" i="55"/>
  <c r="R53" i="55"/>
  <c r="Q53" i="55"/>
  <c r="P53" i="55"/>
  <c r="E53" i="55"/>
  <c r="S52" i="55"/>
  <c r="R52" i="55"/>
  <c r="Q52" i="55"/>
  <c r="P52" i="55"/>
  <c r="E52" i="55"/>
  <c r="U52" i="55" s="1"/>
  <c r="S51" i="55"/>
  <c r="R51" i="55"/>
  <c r="Q51" i="55"/>
  <c r="P51" i="55"/>
  <c r="E51" i="55"/>
  <c r="U51" i="55" s="1"/>
  <c r="S50" i="55"/>
  <c r="R50" i="55"/>
  <c r="Q50" i="55"/>
  <c r="P50" i="55"/>
  <c r="E50" i="55"/>
  <c r="S49" i="55"/>
  <c r="R49" i="55"/>
  <c r="Q49" i="55"/>
  <c r="P49" i="55"/>
  <c r="E49" i="55"/>
  <c r="U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U47" i="55" s="1"/>
  <c r="T46" i="55"/>
  <c r="S46" i="55"/>
  <c r="R46" i="55"/>
  <c r="Q46" i="55"/>
  <c r="P46" i="55"/>
  <c r="E46" i="55"/>
  <c r="U46" i="55" s="1"/>
  <c r="S45" i="55"/>
  <c r="R45" i="55"/>
  <c r="Q45" i="55"/>
  <c r="P45" i="55"/>
  <c r="E45" i="55"/>
  <c r="U45" i="55" s="1"/>
  <c r="S44" i="55"/>
  <c r="R44" i="55"/>
  <c r="Q44" i="55"/>
  <c r="P44" i="55"/>
  <c r="E44" i="55"/>
  <c r="U44" i="55" s="1"/>
  <c r="O42" i="55"/>
  <c r="N42" i="55"/>
  <c r="M42" i="55"/>
  <c r="L42" i="55"/>
  <c r="K42" i="55"/>
  <c r="J42" i="55"/>
  <c r="I42" i="55"/>
  <c r="H42" i="55"/>
  <c r="G42" i="55"/>
  <c r="F42" i="55"/>
  <c r="C42" i="55"/>
  <c r="B42" i="55"/>
  <c r="S41" i="55"/>
  <c r="R41" i="55"/>
  <c r="Q41" i="55"/>
  <c r="P41" i="55"/>
  <c r="E41" i="55"/>
  <c r="U41" i="55" s="1"/>
  <c r="S40" i="55"/>
  <c r="R40" i="55"/>
  <c r="Q40" i="55"/>
  <c r="P40" i="55"/>
  <c r="E40" i="55"/>
  <c r="S39" i="55"/>
  <c r="R39" i="55"/>
  <c r="Q39" i="55"/>
  <c r="P39" i="55"/>
  <c r="E39" i="55"/>
  <c r="T39" i="55" s="1"/>
  <c r="T38" i="55"/>
  <c r="S38" i="55"/>
  <c r="R38" i="55"/>
  <c r="Q38" i="55"/>
  <c r="P38" i="55"/>
  <c r="E38" i="55"/>
  <c r="U38" i="55" s="1"/>
  <c r="U37" i="55"/>
  <c r="T37" i="55"/>
  <c r="S37" i="55"/>
  <c r="R37" i="55"/>
  <c r="Q37" i="55"/>
  <c r="P37" i="55"/>
  <c r="E37" i="55"/>
  <c r="O35" i="55"/>
  <c r="N35" i="55"/>
  <c r="M35" i="55"/>
  <c r="L35" i="55"/>
  <c r="K35" i="55"/>
  <c r="J35" i="55"/>
  <c r="I35" i="55"/>
  <c r="Q35" i="55" s="1"/>
  <c r="H35" i="55"/>
  <c r="G35" i="55"/>
  <c r="F35" i="55"/>
  <c r="C35" i="55"/>
  <c r="B35" i="55"/>
  <c r="E35" i="55" s="1"/>
  <c r="S34" i="55"/>
  <c r="R34" i="55"/>
  <c r="Q34" i="55"/>
  <c r="P34" i="55"/>
  <c r="E34" i="55"/>
  <c r="T34" i="55" s="1"/>
  <c r="S32" i="55"/>
  <c r="O32" i="55"/>
  <c r="N32" i="55"/>
  <c r="M32" i="55"/>
  <c r="L32" i="55"/>
  <c r="K32" i="55"/>
  <c r="J32" i="55"/>
  <c r="I32" i="55"/>
  <c r="H32" i="55"/>
  <c r="R32" i="55" s="1"/>
  <c r="G32" i="55"/>
  <c r="F32" i="55"/>
  <c r="C32" i="55"/>
  <c r="B32" i="55"/>
  <c r="S31" i="55"/>
  <c r="R31" i="55"/>
  <c r="Q31" i="55"/>
  <c r="U31" i="55" s="1"/>
  <c r="P31" i="55"/>
  <c r="T31" i="55" s="1"/>
  <c r="E31" i="55"/>
  <c r="U30" i="55"/>
  <c r="T30" i="55"/>
  <c r="S30" i="55"/>
  <c r="R30" i="55"/>
  <c r="Q30" i="55"/>
  <c r="P30" i="55"/>
  <c r="E30" i="55"/>
  <c r="S29" i="55"/>
  <c r="R29" i="55"/>
  <c r="Q29" i="55"/>
  <c r="P29" i="55"/>
  <c r="E29" i="55"/>
  <c r="U29" i="55" s="1"/>
  <c r="S28" i="55"/>
  <c r="R28" i="55"/>
  <c r="Q28" i="55"/>
  <c r="P28" i="55"/>
  <c r="E28" i="55"/>
  <c r="U28" i="55" s="1"/>
  <c r="O26" i="55"/>
  <c r="N26" i="55"/>
  <c r="M26" i="55"/>
  <c r="L26" i="55"/>
  <c r="K26" i="55"/>
  <c r="J26" i="55"/>
  <c r="I26" i="55"/>
  <c r="S26" i="55" s="1"/>
  <c r="H26" i="55"/>
  <c r="R26" i="55" s="1"/>
  <c r="G26" i="55"/>
  <c r="F26" i="55"/>
  <c r="C26" i="55"/>
  <c r="E26" i="55" s="1"/>
  <c r="B26" i="55"/>
  <c r="S25" i="55"/>
  <c r="R25" i="55"/>
  <c r="Q25" i="55"/>
  <c r="P25" i="55"/>
  <c r="E25" i="55"/>
  <c r="U25" i="55" s="1"/>
  <c r="S24" i="55"/>
  <c r="R24" i="55"/>
  <c r="Q24" i="55"/>
  <c r="P24" i="55"/>
  <c r="E24" i="55"/>
  <c r="U24" i="55" s="1"/>
  <c r="S23" i="55"/>
  <c r="R23" i="55"/>
  <c r="Q23" i="55"/>
  <c r="P23" i="55"/>
  <c r="E23" i="55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U20" i="55"/>
  <c r="T20" i="55"/>
  <c r="S20" i="55"/>
  <c r="R20" i="55"/>
  <c r="Q20" i="55"/>
  <c r="P20" i="55"/>
  <c r="E20" i="55"/>
  <c r="U19" i="55"/>
  <c r="T19" i="55"/>
  <c r="S19" i="55"/>
  <c r="R19" i="55"/>
  <c r="Q19" i="55"/>
  <c r="P19" i="55"/>
  <c r="E19" i="55"/>
  <c r="O17" i="55"/>
  <c r="N17" i="55"/>
  <c r="M17" i="55"/>
  <c r="L17" i="55"/>
  <c r="K17" i="55"/>
  <c r="J17" i="55"/>
  <c r="I17" i="55"/>
  <c r="H17" i="55"/>
  <c r="P17" i="55" s="1"/>
  <c r="G17" i="55"/>
  <c r="F17" i="55"/>
  <c r="C17" i="55"/>
  <c r="B17" i="55"/>
  <c r="E17" i="55" s="1"/>
  <c r="S16" i="55"/>
  <c r="R16" i="55"/>
  <c r="Q16" i="55"/>
  <c r="P16" i="55"/>
  <c r="E16" i="55"/>
  <c r="T15" i="55"/>
  <c r="S15" i="55"/>
  <c r="R15" i="55"/>
  <c r="Q15" i="55"/>
  <c r="P15" i="55"/>
  <c r="E15" i="55"/>
  <c r="U15" i="55" s="1"/>
  <c r="S14" i="55"/>
  <c r="R14" i="55"/>
  <c r="Q14" i="55"/>
  <c r="P14" i="55"/>
  <c r="E14" i="55"/>
  <c r="U14" i="55" s="1"/>
  <c r="S13" i="55"/>
  <c r="R13" i="55"/>
  <c r="Q13" i="55"/>
  <c r="P13" i="55"/>
  <c r="E13" i="55"/>
  <c r="U13" i="55" s="1"/>
  <c r="S12" i="55"/>
  <c r="R12" i="55"/>
  <c r="Q12" i="55"/>
  <c r="P12" i="55"/>
  <c r="E12" i="55"/>
  <c r="S11" i="55"/>
  <c r="R11" i="55"/>
  <c r="Q11" i="55"/>
  <c r="P11" i="55"/>
  <c r="E11" i="55"/>
  <c r="S10" i="55"/>
  <c r="R10" i="55"/>
  <c r="Q10" i="55"/>
  <c r="P10" i="55"/>
  <c r="E10" i="55"/>
  <c r="T9" i="55"/>
  <c r="S9" i="55"/>
  <c r="R9" i="55"/>
  <c r="Q9" i="55"/>
  <c r="P9" i="55"/>
  <c r="E9" i="55"/>
  <c r="U9" i="55" s="1"/>
  <c r="U96" i="54"/>
  <c r="T96" i="54"/>
  <c r="S96" i="54"/>
  <c r="R96" i="54"/>
  <c r="Q96" i="54"/>
  <c r="P96" i="54"/>
  <c r="E96" i="54"/>
  <c r="S95" i="54"/>
  <c r="R95" i="54"/>
  <c r="Q95" i="54"/>
  <c r="P95" i="54"/>
  <c r="E95" i="54"/>
  <c r="S94" i="54"/>
  <c r="R94" i="54"/>
  <c r="Q94" i="54"/>
  <c r="P94" i="54"/>
  <c r="E94" i="54"/>
  <c r="U94" i="54" s="1"/>
  <c r="S93" i="54"/>
  <c r="R93" i="54"/>
  <c r="Q93" i="54"/>
  <c r="P93" i="54"/>
  <c r="E93" i="54"/>
  <c r="U93" i="54" s="1"/>
  <c r="U92" i="54"/>
  <c r="T92" i="54"/>
  <c r="S92" i="54"/>
  <c r="R92" i="54"/>
  <c r="Q92" i="54"/>
  <c r="P92" i="54"/>
  <c r="E92" i="54"/>
  <c r="U91" i="54"/>
  <c r="S91" i="54"/>
  <c r="R91" i="54"/>
  <c r="Q91" i="54"/>
  <c r="P91" i="54"/>
  <c r="E91" i="54"/>
  <c r="T91" i="54" s="1"/>
  <c r="S90" i="54"/>
  <c r="R90" i="54"/>
  <c r="Q90" i="54"/>
  <c r="P90" i="54"/>
  <c r="E90" i="54"/>
  <c r="U90" i="54" s="1"/>
  <c r="T89" i="54"/>
  <c r="S89" i="54"/>
  <c r="R89" i="54"/>
  <c r="Q89" i="54"/>
  <c r="P89" i="54"/>
  <c r="E89" i="54"/>
  <c r="U89" i="54" s="1"/>
  <c r="S88" i="54"/>
  <c r="R88" i="54"/>
  <c r="Q88" i="54"/>
  <c r="P88" i="54"/>
  <c r="E88" i="54"/>
  <c r="O75" i="54"/>
  <c r="N75" i="54"/>
  <c r="M75" i="54"/>
  <c r="L75" i="54"/>
  <c r="K75" i="54"/>
  <c r="J75" i="54"/>
  <c r="I75" i="54"/>
  <c r="H75" i="54"/>
  <c r="G75" i="54"/>
  <c r="F75" i="54"/>
  <c r="C75" i="54"/>
  <c r="B75" i="54"/>
  <c r="E75" i="54" s="1"/>
  <c r="O74" i="54"/>
  <c r="N74" i="54"/>
  <c r="M74" i="54"/>
  <c r="L74" i="54"/>
  <c r="K74" i="54"/>
  <c r="S74" i="54" s="1"/>
  <c r="J74" i="54"/>
  <c r="I74" i="54"/>
  <c r="H74" i="54"/>
  <c r="G74" i="54"/>
  <c r="F74" i="54"/>
  <c r="C74" i="54"/>
  <c r="B74" i="54"/>
  <c r="E74" i="54" s="1"/>
  <c r="O73" i="54"/>
  <c r="N73" i="54"/>
  <c r="M73" i="54"/>
  <c r="L73" i="54"/>
  <c r="K73" i="54"/>
  <c r="J73" i="54"/>
  <c r="I73" i="54"/>
  <c r="H73" i="54"/>
  <c r="P73" i="54" s="1"/>
  <c r="G73" i="54"/>
  <c r="F73" i="54"/>
  <c r="C73" i="54"/>
  <c r="B73" i="54"/>
  <c r="E73" i="54" s="1"/>
  <c r="S72" i="54"/>
  <c r="R72" i="54"/>
  <c r="Q72" i="54"/>
  <c r="P72" i="54"/>
  <c r="E72" i="54"/>
  <c r="U72" i="54" s="1"/>
  <c r="S71" i="54"/>
  <c r="R71" i="54"/>
  <c r="Q71" i="54"/>
  <c r="U71" i="54" s="1"/>
  <c r="P71" i="54"/>
  <c r="E71" i="54"/>
  <c r="T71" i="54" s="1"/>
  <c r="O69" i="54"/>
  <c r="N69" i="54"/>
  <c r="M69" i="54"/>
  <c r="L69" i="54"/>
  <c r="K69" i="54"/>
  <c r="J69" i="54"/>
  <c r="I69" i="54"/>
  <c r="H69" i="54"/>
  <c r="G69" i="54"/>
  <c r="F69" i="54"/>
  <c r="C69" i="54"/>
  <c r="B69" i="54"/>
  <c r="O68" i="54"/>
  <c r="N68" i="54"/>
  <c r="M68" i="54"/>
  <c r="L68" i="54"/>
  <c r="K68" i="54"/>
  <c r="J68" i="54"/>
  <c r="I68" i="54"/>
  <c r="S68" i="54" s="1"/>
  <c r="H68" i="54"/>
  <c r="G68" i="54"/>
  <c r="F68" i="54"/>
  <c r="C68" i="54"/>
  <c r="E68" i="54" s="1"/>
  <c r="B68" i="54"/>
  <c r="S67" i="54"/>
  <c r="R67" i="54"/>
  <c r="Q67" i="54"/>
  <c r="P67" i="54"/>
  <c r="E67" i="54"/>
  <c r="U67" i="54" s="1"/>
  <c r="S66" i="54"/>
  <c r="R66" i="54"/>
  <c r="Q66" i="54"/>
  <c r="P66" i="54"/>
  <c r="E66" i="54"/>
  <c r="U66" i="54" s="1"/>
  <c r="U65" i="54"/>
  <c r="T65" i="54"/>
  <c r="S65" i="54"/>
  <c r="R65" i="54"/>
  <c r="Q65" i="54"/>
  <c r="P65" i="54"/>
  <c r="E65" i="54"/>
  <c r="S64" i="54"/>
  <c r="R64" i="54"/>
  <c r="Q64" i="54"/>
  <c r="P64" i="54"/>
  <c r="E64" i="54"/>
  <c r="U64" i="54" s="1"/>
  <c r="S63" i="54"/>
  <c r="R63" i="54"/>
  <c r="Q63" i="54"/>
  <c r="P63" i="54"/>
  <c r="E63" i="54"/>
  <c r="U63" i="54" s="1"/>
  <c r="O61" i="54"/>
  <c r="N61" i="54"/>
  <c r="M61" i="54"/>
  <c r="L61" i="54"/>
  <c r="K61" i="54"/>
  <c r="J61" i="54"/>
  <c r="I61" i="54"/>
  <c r="S61" i="54" s="1"/>
  <c r="H61" i="54"/>
  <c r="R61" i="54" s="1"/>
  <c r="C61" i="54"/>
  <c r="B61" i="54"/>
  <c r="S60" i="54"/>
  <c r="R60" i="54"/>
  <c r="Q60" i="54"/>
  <c r="P60" i="54"/>
  <c r="E60" i="54"/>
  <c r="U60" i="54" s="1"/>
  <c r="S59" i="54"/>
  <c r="R59" i="54"/>
  <c r="Q59" i="54"/>
  <c r="P59" i="54"/>
  <c r="E59" i="54"/>
  <c r="U59" i="54" s="1"/>
  <c r="S58" i="54"/>
  <c r="R58" i="54"/>
  <c r="Q58" i="54"/>
  <c r="P58" i="54"/>
  <c r="E58" i="54"/>
  <c r="U58" i="54" s="1"/>
  <c r="S57" i="54"/>
  <c r="R57" i="54"/>
  <c r="Q57" i="54"/>
  <c r="P57" i="54"/>
  <c r="E57" i="54"/>
  <c r="U57" i="54" s="1"/>
  <c r="O55" i="54"/>
  <c r="N55" i="54"/>
  <c r="M55" i="54"/>
  <c r="L55" i="54"/>
  <c r="K55" i="54"/>
  <c r="J55" i="54"/>
  <c r="I55" i="54"/>
  <c r="S55" i="54" s="1"/>
  <c r="H55" i="54"/>
  <c r="R55" i="54" s="1"/>
  <c r="G55" i="54"/>
  <c r="F55" i="54"/>
  <c r="C55" i="54"/>
  <c r="B55" i="54"/>
  <c r="S54" i="54"/>
  <c r="R54" i="54"/>
  <c r="Q54" i="54"/>
  <c r="P54" i="54"/>
  <c r="E54" i="54"/>
  <c r="U54" i="54" s="1"/>
  <c r="U53" i="54"/>
  <c r="T53" i="54"/>
  <c r="S53" i="54"/>
  <c r="R53" i="54"/>
  <c r="Q53" i="54"/>
  <c r="P53" i="54"/>
  <c r="E53" i="54"/>
  <c r="T52" i="54"/>
  <c r="S52" i="54"/>
  <c r="R52" i="54"/>
  <c r="Q52" i="54"/>
  <c r="P52" i="54"/>
  <c r="E52" i="54"/>
  <c r="U52" i="54" s="1"/>
  <c r="S51" i="54"/>
  <c r="R51" i="54"/>
  <c r="Q51" i="54"/>
  <c r="P51" i="54"/>
  <c r="E51" i="54"/>
  <c r="U51" i="54" s="1"/>
  <c r="S50" i="54"/>
  <c r="R50" i="54"/>
  <c r="Q50" i="54"/>
  <c r="P50" i="54"/>
  <c r="E50" i="54"/>
  <c r="U50" i="54" s="1"/>
  <c r="U49" i="54"/>
  <c r="T49" i="54"/>
  <c r="S49" i="54"/>
  <c r="R49" i="54"/>
  <c r="Q49" i="54"/>
  <c r="P49" i="54"/>
  <c r="E49" i="54"/>
  <c r="U48" i="54"/>
  <c r="S48" i="54"/>
  <c r="R48" i="54"/>
  <c r="Q48" i="54"/>
  <c r="P48" i="54"/>
  <c r="E48" i="54"/>
  <c r="T48" i="54" s="1"/>
  <c r="S47" i="54"/>
  <c r="R47" i="54"/>
  <c r="Q47" i="54"/>
  <c r="P47" i="54"/>
  <c r="E47" i="54"/>
  <c r="U47" i="54" s="1"/>
  <c r="S46" i="54"/>
  <c r="R46" i="54"/>
  <c r="Q46" i="54"/>
  <c r="P46" i="54"/>
  <c r="E46" i="54"/>
  <c r="U46" i="54" s="1"/>
  <c r="U45" i="54"/>
  <c r="T45" i="54"/>
  <c r="S45" i="54"/>
  <c r="R45" i="54"/>
  <c r="Q45" i="54"/>
  <c r="P45" i="54"/>
  <c r="E45" i="54"/>
  <c r="T44" i="54"/>
  <c r="S44" i="54"/>
  <c r="R44" i="54"/>
  <c r="Q44" i="54"/>
  <c r="P44" i="54"/>
  <c r="E44" i="54"/>
  <c r="U44" i="54" s="1"/>
  <c r="O42" i="54"/>
  <c r="N42" i="54"/>
  <c r="M42" i="54"/>
  <c r="L42" i="54"/>
  <c r="K42" i="54"/>
  <c r="J42" i="54"/>
  <c r="I42" i="54"/>
  <c r="S42" i="54" s="1"/>
  <c r="H42" i="54"/>
  <c r="G42" i="54"/>
  <c r="F42" i="54"/>
  <c r="C42" i="54"/>
  <c r="B42" i="54"/>
  <c r="T41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S39" i="54"/>
  <c r="R39" i="54"/>
  <c r="Q39" i="54"/>
  <c r="P39" i="54"/>
  <c r="E39" i="54"/>
  <c r="U39" i="54" s="1"/>
  <c r="S38" i="54"/>
  <c r="R38" i="54"/>
  <c r="Q38" i="54"/>
  <c r="P38" i="54"/>
  <c r="E38" i="54"/>
  <c r="T38" i="54" s="1"/>
  <c r="S37" i="54"/>
  <c r="R37" i="54"/>
  <c r="Q37" i="54"/>
  <c r="P37" i="54"/>
  <c r="E37" i="54"/>
  <c r="O35" i="54"/>
  <c r="N35" i="54"/>
  <c r="M35" i="54"/>
  <c r="L35" i="54"/>
  <c r="K35" i="54"/>
  <c r="J35" i="54"/>
  <c r="I35" i="54"/>
  <c r="H35" i="54"/>
  <c r="P35" i="54" s="1"/>
  <c r="G35" i="54"/>
  <c r="F35" i="54"/>
  <c r="C35" i="54"/>
  <c r="B35" i="54"/>
  <c r="E35" i="54" s="1"/>
  <c r="U34" i="54"/>
  <c r="S34" i="54"/>
  <c r="R34" i="54"/>
  <c r="Q34" i="54"/>
  <c r="P34" i="54"/>
  <c r="E34" i="54"/>
  <c r="O32" i="54"/>
  <c r="N32" i="54"/>
  <c r="M32" i="54"/>
  <c r="L32" i="54"/>
  <c r="K32" i="54"/>
  <c r="J32" i="54"/>
  <c r="I32" i="54"/>
  <c r="H32" i="54"/>
  <c r="P32" i="54" s="1"/>
  <c r="G32" i="54"/>
  <c r="F32" i="54"/>
  <c r="C32" i="54"/>
  <c r="B32" i="54"/>
  <c r="U31" i="54"/>
  <c r="S31" i="54"/>
  <c r="R31" i="54"/>
  <c r="Q31" i="54"/>
  <c r="P31" i="54"/>
  <c r="E31" i="54"/>
  <c r="T31" i="54" s="1"/>
  <c r="S30" i="54"/>
  <c r="R30" i="54"/>
  <c r="Q30" i="54"/>
  <c r="P30" i="54"/>
  <c r="E30" i="54"/>
  <c r="U30" i="54" s="1"/>
  <c r="S29" i="54"/>
  <c r="R29" i="54"/>
  <c r="Q29" i="54"/>
  <c r="P29" i="54"/>
  <c r="E29" i="54"/>
  <c r="U29" i="54" s="1"/>
  <c r="U28" i="54"/>
  <c r="S28" i="54"/>
  <c r="R28" i="54"/>
  <c r="Q28" i="54"/>
  <c r="P28" i="54"/>
  <c r="E28" i="54"/>
  <c r="T28" i="54" s="1"/>
  <c r="O26" i="54"/>
  <c r="N26" i="54"/>
  <c r="M26" i="54"/>
  <c r="L26" i="54"/>
  <c r="K26" i="54"/>
  <c r="J26" i="54"/>
  <c r="I26" i="54"/>
  <c r="H26" i="54"/>
  <c r="G26" i="54"/>
  <c r="F26" i="54"/>
  <c r="C26" i="54"/>
  <c r="B26" i="54"/>
  <c r="U25" i="54"/>
  <c r="T25" i="54"/>
  <c r="S25" i="54"/>
  <c r="R25" i="54"/>
  <c r="Q25" i="54"/>
  <c r="P25" i="54"/>
  <c r="E25" i="54"/>
  <c r="S24" i="54"/>
  <c r="R24" i="54"/>
  <c r="Q24" i="54"/>
  <c r="P24" i="54"/>
  <c r="E24" i="54"/>
  <c r="U24" i="54" s="1"/>
  <c r="S23" i="54"/>
  <c r="R23" i="54"/>
  <c r="Q23" i="54"/>
  <c r="P23" i="54"/>
  <c r="E23" i="54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U20" i="54"/>
  <c r="T20" i="54"/>
  <c r="S20" i="54"/>
  <c r="R20" i="54"/>
  <c r="Q20" i="54"/>
  <c r="P20" i="54"/>
  <c r="E20" i="54"/>
  <c r="S19" i="54"/>
  <c r="R19" i="54"/>
  <c r="Q19" i="54"/>
  <c r="P19" i="54"/>
  <c r="E19" i="54"/>
  <c r="U19" i="54" s="1"/>
  <c r="O17" i="54"/>
  <c r="N17" i="54"/>
  <c r="M17" i="54"/>
  <c r="L17" i="54"/>
  <c r="K17" i="54"/>
  <c r="J17" i="54"/>
  <c r="I17" i="54"/>
  <c r="H17" i="54"/>
  <c r="P17" i="54" s="1"/>
  <c r="G17" i="54"/>
  <c r="F17" i="54"/>
  <c r="C17" i="54"/>
  <c r="B17" i="54"/>
  <c r="S16" i="54"/>
  <c r="R16" i="54"/>
  <c r="Q16" i="54"/>
  <c r="P16" i="54"/>
  <c r="E16" i="54"/>
  <c r="U16" i="54" s="1"/>
  <c r="S15" i="54"/>
  <c r="R15" i="54"/>
  <c r="Q15" i="54"/>
  <c r="P15" i="54"/>
  <c r="E15" i="54"/>
  <c r="U15" i="54" s="1"/>
  <c r="U14" i="54"/>
  <c r="T14" i="54"/>
  <c r="S14" i="54"/>
  <c r="R14" i="54"/>
  <c r="Q14" i="54"/>
  <c r="P14" i="54"/>
  <c r="E14" i="54"/>
  <c r="T13" i="54"/>
  <c r="S13" i="54"/>
  <c r="R13" i="54"/>
  <c r="Q13" i="54"/>
  <c r="P13" i="54"/>
  <c r="E13" i="54"/>
  <c r="U13" i="54" s="1"/>
  <c r="T12" i="54"/>
  <c r="S12" i="54"/>
  <c r="R12" i="54"/>
  <c r="Q12" i="54"/>
  <c r="P12" i="54"/>
  <c r="E12" i="54"/>
  <c r="U12" i="54" s="1"/>
  <c r="S11" i="54"/>
  <c r="R11" i="54"/>
  <c r="Q11" i="54"/>
  <c r="P11" i="54"/>
  <c r="E11" i="54"/>
  <c r="U11" i="54" s="1"/>
  <c r="T10" i="54"/>
  <c r="S10" i="54"/>
  <c r="R10" i="54"/>
  <c r="Q10" i="54"/>
  <c r="P10" i="54"/>
  <c r="E10" i="54"/>
  <c r="T9" i="54"/>
  <c r="S9" i="54"/>
  <c r="R9" i="54"/>
  <c r="Q9" i="54"/>
  <c r="P9" i="54"/>
  <c r="E9" i="54"/>
  <c r="U9" i="54" s="1"/>
  <c r="S96" i="53"/>
  <c r="R96" i="53"/>
  <c r="Q96" i="53"/>
  <c r="P96" i="53"/>
  <c r="E96" i="53"/>
  <c r="U96" i="53" s="1"/>
  <c r="S95" i="53"/>
  <c r="R95" i="53"/>
  <c r="Q95" i="53"/>
  <c r="P95" i="53"/>
  <c r="E95" i="53"/>
  <c r="U95" i="53" s="1"/>
  <c r="T94" i="53"/>
  <c r="S94" i="53"/>
  <c r="R94" i="53"/>
  <c r="Q94" i="53"/>
  <c r="P94" i="53"/>
  <c r="E94" i="53"/>
  <c r="U94" i="53" s="1"/>
  <c r="S93" i="53"/>
  <c r="R93" i="53"/>
  <c r="Q93" i="53"/>
  <c r="P93" i="53"/>
  <c r="E93" i="53"/>
  <c r="S92" i="53"/>
  <c r="R92" i="53"/>
  <c r="Q92" i="53"/>
  <c r="P92" i="53"/>
  <c r="E92" i="53"/>
  <c r="S91" i="53"/>
  <c r="R91" i="53"/>
  <c r="Q91" i="53"/>
  <c r="P91" i="53"/>
  <c r="E91" i="53"/>
  <c r="U91" i="53" s="1"/>
  <c r="S90" i="53"/>
  <c r="R90" i="53"/>
  <c r="Q90" i="53"/>
  <c r="P90" i="53"/>
  <c r="E90" i="53"/>
  <c r="T90" i="53" s="1"/>
  <c r="U89" i="53"/>
  <c r="T89" i="53"/>
  <c r="S89" i="53"/>
  <c r="R89" i="53"/>
  <c r="Q89" i="53"/>
  <c r="P89" i="53"/>
  <c r="E89" i="53"/>
  <c r="S88" i="53"/>
  <c r="R88" i="53"/>
  <c r="Q88" i="53"/>
  <c r="P88" i="53"/>
  <c r="E88" i="53"/>
  <c r="U88" i="53" s="1"/>
  <c r="O75" i="53"/>
  <c r="N75" i="53"/>
  <c r="M75" i="53"/>
  <c r="L75" i="53"/>
  <c r="K75" i="53"/>
  <c r="J75" i="53"/>
  <c r="I75" i="53"/>
  <c r="H75" i="53"/>
  <c r="G75" i="53"/>
  <c r="F75" i="53"/>
  <c r="C75" i="53"/>
  <c r="B75" i="53"/>
  <c r="O74" i="53"/>
  <c r="N74" i="53"/>
  <c r="M74" i="53"/>
  <c r="L74" i="53"/>
  <c r="K74" i="53"/>
  <c r="J74" i="53"/>
  <c r="I74" i="53"/>
  <c r="H74" i="53"/>
  <c r="G74" i="53"/>
  <c r="F74" i="53"/>
  <c r="C74" i="53"/>
  <c r="E74" i="53" s="1"/>
  <c r="B74" i="53"/>
  <c r="O73" i="53"/>
  <c r="N73" i="53"/>
  <c r="M73" i="53"/>
  <c r="L73" i="53"/>
  <c r="K73" i="53"/>
  <c r="J73" i="53"/>
  <c r="R73" i="53" s="1"/>
  <c r="I73" i="53"/>
  <c r="H73" i="53"/>
  <c r="G73" i="53"/>
  <c r="F73" i="53"/>
  <c r="C73" i="53"/>
  <c r="B73" i="53"/>
  <c r="U72" i="53"/>
  <c r="T72" i="53"/>
  <c r="S72" i="53"/>
  <c r="R72" i="53"/>
  <c r="Q72" i="53"/>
  <c r="P72" i="53"/>
  <c r="E72" i="53"/>
  <c r="S71" i="53"/>
  <c r="R71" i="53"/>
  <c r="Q71" i="53"/>
  <c r="U71" i="53" s="1"/>
  <c r="P71" i="53"/>
  <c r="E71" i="53"/>
  <c r="O69" i="53"/>
  <c r="N69" i="53"/>
  <c r="M69" i="53"/>
  <c r="L69" i="53"/>
  <c r="K69" i="53"/>
  <c r="J69" i="53"/>
  <c r="I69" i="53"/>
  <c r="H69" i="53"/>
  <c r="G69" i="53"/>
  <c r="F69" i="53"/>
  <c r="C69" i="53"/>
  <c r="B69" i="53"/>
  <c r="O68" i="53"/>
  <c r="N68" i="53"/>
  <c r="M68" i="53"/>
  <c r="L68" i="53"/>
  <c r="K68" i="53"/>
  <c r="J68" i="53"/>
  <c r="I68" i="53"/>
  <c r="H68" i="53"/>
  <c r="G68" i="53"/>
  <c r="F68" i="53"/>
  <c r="C68" i="53"/>
  <c r="B68" i="53"/>
  <c r="S67" i="53"/>
  <c r="R67" i="53"/>
  <c r="Q67" i="53"/>
  <c r="P67" i="53"/>
  <c r="E67" i="53"/>
  <c r="U66" i="53"/>
  <c r="T66" i="53"/>
  <c r="S66" i="53"/>
  <c r="R66" i="53"/>
  <c r="Q66" i="53"/>
  <c r="P66" i="53"/>
  <c r="E66" i="53"/>
  <c r="S65" i="53"/>
  <c r="R65" i="53"/>
  <c r="Q65" i="53"/>
  <c r="P65" i="53"/>
  <c r="E65" i="53"/>
  <c r="U65" i="53" s="1"/>
  <c r="S64" i="53"/>
  <c r="R64" i="53"/>
  <c r="Q64" i="53"/>
  <c r="P64" i="53"/>
  <c r="E64" i="53"/>
  <c r="U64" i="53" s="1"/>
  <c r="S63" i="53"/>
  <c r="R63" i="53"/>
  <c r="Q63" i="53"/>
  <c r="P63" i="53"/>
  <c r="E63" i="53"/>
  <c r="U63" i="53" s="1"/>
  <c r="O61" i="53"/>
  <c r="N61" i="53"/>
  <c r="M61" i="53"/>
  <c r="L61" i="53"/>
  <c r="K61" i="53"/>
  <c r="J61" i="53"/>
  <c r="I61" i="53"/>
  <c r="H61" i="53"/>
  <c r="C61" i="53"/>
  <c r="B61" i="53"/>
  <c r="S60" i="53"/>
  <c r="R60" i="53"/>
  <c r="Q60" i="53"/>
  <c r="P60" i="53"/>
  <c r="E60" i="53"/>
  <c r="U60" i="53" s="1"/>
  <c r="S59" i="53"/>
  <c r="R59" i="53"/>
  <c r="Q59" i="53"/>
  <c r="P59" i="53"/>
  <c r="E59" i="53"/>
  <c r="U59" i="53" s="1"/>
  <c r="U58" i="53"/>
  <c r="T58" i="53"/>
  <c r="S58" i="53"/>
  <c r="R58" i="53"/>
  <c r="Q58" i="53"/>
  <c r="P58" i="53"/>
  <c r="E58" i="53"/>
  <c r="T57" i="53"/>
  <c r="S57" i="53"/>
  <c r="R57" i="53"/>
  <c r="Q57" i="53"/>
  <c r="P57" i="53"/>
  <c r="E57" i="53"/>
  <c r="U57" i="53" s="1"/>
  <c r="O55" i="53"/>
  <c r="N55" i="53"/>
  <c r="M55" i="53"/>
  <c r="L55" i="53"/>
  <c r="K55" i="53"/>
  <c r="J55" i="53"/>
  <c r="I55" i="53"/>
  <c r="H55" i="53"/>
  <c r="G55" i="53"/>
  <c r="F55" i="53"/>
  <c r="C55" i="53"/>
  <c r="B55" i="53"/>
  <c r="S54" i="53"/>
  <c r="R54" i="53"/>
  <c r="Q54" i="53"/>
  <c r="P54" i="53"/>
  <c r="E54" i="53"/>
  <c r="U54" i="53" s="1"/>
  <c r="S53" i="53"/>
  <c r="R53" i="53"/>
  <c r="Q53" i="53"/>
  <c r="P53" i="53"/>
  <c r="E53" i="53"/>
  <c r="U53" i="53" s="1"/>
  <c r="S52" i="53"/>
  <c r="R52" i="53"/>
  <c r="Q52" i="53"/>
  <c r="P52" i="53"/>
  <c r="E52" i="53"/>
  <c r="U52" i="53" s="1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T49" i="53"/>
  <c r="S49" i="53"/>
  <c r="R49" i="53"/>
  <c r="Q49" i="53"/>
  <c r="P49" i="53"/>
  <c r="E49" i="53"/>
  <c r="U49" i="53" s="1"/>
  <c r="S48" i="53"/>
  <c r="R48" i="53"/>
  <c r="Q48" i="53"/>
  <c r="P48" i="53"/>
  <c r="E48" i="53"/>
  <c r="U48" i="53" s="1"/>
  <c r="S47" i="53"/>
  <c r="R47" i="53"/>
  <c r="Q47" i="53"/>
  <c r="P47" i="53"/>
  <c r="E47" i="53"/>
  <c r="U47" i="53" s="1"/>
  <c r="S46" i="53"/>
  <c r="R46" i="53"/>
  <c r="Q46" i="53"/>
  <c r="P46" i="53"/>
  <c r="E46" i="53"/>
  <c r="S45" i="53"/>
  <c r="R45" i="53"/>
  <c r="Q45" i="53"/>
  <c r="P45" i="53"/>
  <c r="E45" i="53"/>
  <c r="U45" i="53" s="1"/>
  <c r="S44" i="53"/>
  <c r="R44" i="53"/>
  <c r="Q44" i="53"/>
  <c r="P44" i="53"/>
  <c r="E44" i="53"/>
  <c r="U44" i="53" s="1"/>
  <c r="O42" i="53"/>
  <c r="N42" i="53"/>
  <c r="M42" i="53"/>
  <c r="L42" i="53"/>
  <c r="K42" i="53"/>
  <c r="J42" i="53"/>
  <c r="I42" i="53"/>
  <c r="S42" i="53" s="1"/>
  <c r="H42" i="53"/>
  <c r="R42" i="53" s="1"/>
  <c r="G42" i="53"/>
  <c r="F42" i="53"/>
  <c r="C42" i="53"/>
  <c r="B42" i="53"/>
  <c r="S41" i="53"/>
  <c r="R41" i="53"/>
  <c r="Q41" i="53"/>
  <c r="P41" i="53"/>
  <c r="E41" i="53"/>
  <c r="U41" i="53" s="1"/>
  <c r="U40" i="53"/>
  <c r="S40" i="53"/>
  <c r="R40" i="53"/>
  <c r="Q40" i="53"/>
  <c r="P40" i="53"/>
  <c r="E40" i="53"/>
  <c r="T40" i="53" s="1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S37" i="53"/>
  <c r="R37" i="53"/>
  <c r="Q37" i="53"/>
  <c r="P37" i="53"/>
  <c r="E37" i="53"/>
  <c r="O35" i="53"/>
  <c r="N35" i="53"/>
  <c r="M35" i="53"/>
  <c r="L35" i="53"/>
  <c r="K35" i="53"/>
  <c r="J35" i="53"/>
  <c r="I35" i="53"/>
  <c r="H35" i="53"/>
  <c r="P35" i="53" s="1"/>
  <c r="G35" i="53"/>
  <c r="F35" i="53"/>
  <c r="C35" i="53"/>
  <c r="B35" i="53"/>
  <c r="E35" i="53" s="1"/>
  <c r="S34" i="53"/>
  <c r="R34" i="53"/>
  <c r="Q34" i="53"/>
  <c r="P34" i="53"/>
  <c r="E34" i="53"/>
  <c r="U34" i="53" s="1"/>
  <c r="O32" i="53"/>
  <c r="N32" i="53"/>
  <c r="M32" i="53"/>
  <c r="L32" i="53"/>
  <c r="K32" i="53"/>
  <c r="J32" i="53"/>
  <c r="I32" i="53"/>
  <c r="H32" i="53"/>
  <c r="G32" i="53"/>
  <c r="F32" i="53"/>
  <c r="C32" i="53"/>
  <c r="B32" i="53"/>
  <c r="S31" i="53"/>
  <c r="R31" i="53"/>
  <c r="Q31" i="53"/>
  <c r="P31" i="53"/>
  <c r="E31" i="53"/>
  <c r="U31" i="53" s="1"/>
  <c r="U30" i="53"/>
  <c r="S30" i="53"/>
  <c r="R30" i="53"/>
  <c r="Q30" i="53"/>
  <c r="P30" i="53"/>
  <c r="E30" i="53"/>
  <c r="T30" i="53" s="1"/>
  <c r="S29" i="53"/>
  <c r="R29" i="53"/>
  <c r="Q29" i="53"/>
  <c r="P29" i="53"/>
  <c r="E29" i="53"/>
  <c r="U29" i="53" s="1"/>
  <c r="S28" i="53"/>
  <c r="R28" i="53"/>
  <c r="Q28" i="53"/>
  <c r="P28" i="53"/>
  <c r="E28" i="53"/>
  <c r="U28" i="53" s="1"/>
  <c r="O26" i="53"/>
  <c r="N26" i="53"/>
  <c r="M26" i="53"/>
  <c r="L26" i="53"/>
  <c r="K26" i="53"/>
  <c r="J26" i="53"/>
  <c r="I26" i="53"/>
  <c r="S26" i="53" s="1"/>
  <c r="H26" i="53"/>
  <c r="G26" i="53"/>
  <c r="F26" i="53"/>
  <c r="C26" i="53"/>
  <c r="B26" i="53"/>
  <c r="S25" i="53"/>
  <c r="R25" i="53"/>
  <c r="Q25" i="53"/>
  <c r="P25" i="53"/>
  <c r="E25" i="53"/>
  <c r="U25" i="53" s="1"/>
  <c r="S24" i="53"/>
  <c r="R24" i="53"/>
  <c r="Q24" i="53"/>
  <c r="P24" i="53"/>
  <c r="E24" i="53"/>
  <c r="U24" i="53" s="1"/>
  <c r="U23" i="53"/>
  <c r="T23" i="53"/>
  <c r="S23" i="53"/>
  <c r="R23" i="53"/>
  <c r="Q23" i="53"/>
  <c r="P23" i="53"/>
  <c r="E23" i="53"/>
  <c r="T22" i="53"/>
  <c r="S22" i="53"/>
  <c r="R22" i="53"/>
  <c r="Q22" i="53"/>
  <c r="P22" i="53"/>
  <c r="E22" i="53"/>
  <c r="U22" i="53" s="1"/>
  <c r="T21" i="53"/>
  <c r="S21" i="53"/>
  <c r="R21" i="53"/>
  <c r="Q21" i="53"/>
  <c r="P21" i="53"/>
  <c r="E21" i="53"/>
  <c r="U21" i="53" s="1"/>
  <c r="S20" i="53"/>
  <c r="R20" i="53"/>
  <c r="Q20" i="53"/>
  <c r="P20" i="53"/>
  <c r="E20" i="53"/>
  <c r="U20" i="53" s="1"/>
  <c r="U19" i="53"/>
  <c r="S19" i="53"/>
  <c r="R19" i="53"/>
  <c r="Q19" i="53"/>
  <c r="P19" i="53"/>
  <c r="E19" i="53"/>
  <c r="T19" i="53" s="1"/>
  <c r="O17" i="53"/>
  <c r="N17" i="53"/>
  <c r="M17" i="53"/>
  <c r="L17" i="53"/>
  <c r="K17" i="53"/>
  <c r="S17" i="53" s="1"/>
  <c r="J17" i="53"/>
  <c r="I17" i="53"/>
  <c r="H17" i="53"/>
  <c r="P17" i="53" s="1"/>
  <c r="G17" i="53"/>
  <c r="F17" i="53"/>
  <c r="C17" i="53"/>
  <c r="B17" i="53"/>
  <c r="E17" i="53" s="1"/>
  <c r="U16" i="53"/>
  <c r="T16" i="53"/>
  <c r="S16" i="53"/>
  <c r="R16" i="53"/>
  <c r="Q16" i="53"/>
  <c r="P16" i="53"/>
  <c r="E16" i="53"/>
  <c r="U15" i="53"/>
  <c r="T15" i="53"/>
  <c r="S15" i="53"/>
  <c r="R15" i="53"/>
  <c r="Q15" i="53"/>
  <c r="P15" i="53"/>
  <c r="E15" i="53"/>
  <c r="S14" i="53"/>
  <c r="R14" i="53"/>
  <c r="Q14" i="53"/>
  <c r="P14" i="53"/>
  <c r="E14" i="53"/>
  <c r="U14" i="53" s="1"/>
  <c r="S13" i="53"/>
  <c r="R13" i="53"/>
  <c r="Q13" i="53"/>
  <c r="P13" i="53"/>
  <c r="E13" i="53"/>
  <c r="U13" i="53" s="1"/>
  <c r="U12" i="53"/>
  <c r="T12" i="53"/>
  <c r="S12" i="53"/>
  <c r="R12" i="53"/>
  <c r="Q12" i="53"/>
  <c r="P12" i="53"/>
  <c r="E12" i="53"/>
  <c r="T11" i="53"/>
  <c r="S11" i="53"/>
  <c r="R11" i="53"/>
  <c r="Q11" i="53"/>
  <c r="P11" i="53"/>
  <c r="E11" i="53"/>
  <c r="U11" i="53" s="1"/>
  <c r="S10" i="53"/>
  <c r="R10" i="53"/>
  <c r="Q10" i="53"/>
  <c r="P10" i="53"/>
  <c r="E10" i="53"/>
  <c r="U10" i="53" s="1"/>
  <c r="S9" i="53"/>
  <c r="R9" i="53"/>
  <c r="Q9" i="53"/>
  <c r="P9" i="53"/>
  <c r="E9" i="53"/>
  <c r="U9" i="53" s="1"/>
  <c r="S96" i="52"/>
  <c r="R96" i="52"/>
  <c r="Q96" i="52"/>
  <c r="P96" i="52"/>
  <c r="E96" i="52"/>
  <c r="U95" i="52"/>
  <c r="T95" i="52"/>
  <c r="S95" i="52"/>
  <c r="R95" i="52"/>
  <c r="Q95" i="52"/>
  <c r="P95" i="52"/>
  <c r="E95" i="52"/>
  <c r="S94" i="52"/>
  <c r="R94" i="52"/>
  <c r="Q94" i="52"/>
  <c r="P94" i="52"/>
  <c r="E94" i="52"/>
  <c r="U94" i="52" s="1"/>
  <c r="S93" i="52"/>
  <c r="R93" i="52"/>
  <c r="Q93" i="52"/>
  <c r="P93" i="52"/>
  <c r="E93" i="52"/>
  <c r="U93" i="52" s="1"/>
  <c r="S92" i="52"/>
  <c r="R92" i="52"/>
  <c r="Q92" i="52"/>
  <c r="P92" i="52"/>
  <c r="E92" i="52"/>
  <c r="S91" i="52"/>
  <c r="R91" i="52"/>
  <c r="Q91" i="52"/>
  <c r="P91" i="52"/>
  <c r="E91" i="52"/>
  <c r="S90" i="52"/>
  <c r="R90" i="52"/>
  <c r="Q90" i="52"/>
  <c r="P90" i="52"/>
  <c r="E90" i="52"/>
  <c r="U89" i="52"/>
  <c r="S89" i="52"/>
  <c r="R89" i="52"/>
  <c r="Q89" i="52"/>
  <c r="P89" i="52"/>
  <c r="E89" i="52"/>
  <c r="T89" i="52" s="1"/>
  <c r="U88" i="52"/>
  <c r="S88" i="52"/>
  <c r="R88" i="52"/>
  <c r="Q88" i="52"/>
  <c r="P88" i="52"/>
  <c r="E88" i="52"/>
  <c r="T88" i="52" s="1"/>
  <c r="O75" i="52"/>
  <c r="N75" i="52"/>
  <c r="M75" i="52"/>
  <c r="L75" i="52"/>
  <c r="K75" i="52"/>
  <c r="J75" i="52"/>
  <c r="R75" i="52" s="1"/>
  <c r="I75" i="52"/>
  <c r="H75" i="52"/>
  <c r="G75" i="52"/>
  <c r="F75" i="52"/>
  <c r="C75" i="52"/>
  <c r="B75" i="52"/>
  <c r="O74" i="52"/>
  <c r="N74" i="52"/>
  <c r="M74" i="52"/>
  <c r="L74" i="52"/>
  <c r="K74" i="52"/>
  <c r="J74" i="52"/>
  <c r="R74" i="52" s="1"/>
  <c r="I74" i="52"/>
  <c r="Q74" i="52" s="1"/>
  <c r="H74" i="52"/>
  <c r="G74" i="52"/>
  <c r="F74" i="52"/>
  <c r="C74" i="52"/>
  <c r="B74" i="52"/>
  <c r="O73" i="52"/>
  <c r="N73" i="52"/>
  <c r="M73" i="52"/>
  <c r="L73" i="52"/>
  <c r="K73" i="52"/>
  <c r="J73" i="52"/>
  <c r="I73" i="52"/>
  <c r="Q73" i="52" s="1"/>
  <c r="H73" i="52"/>
  <c r="R73" i="52" s="1"/>
  <c r="G73" i="52"/>
  <c r="F73" i="52"/>
  <c r="C73" i="52"/>
  <c r="B73" i="52"/>
  <c r="E73" i="52" s="1"/>
  <c r="T72" i="52"/>
  <c r="S72" i="52"/>
  <c r="R72" i="52"/>
  <c r="Q72" i="52"/>
  <c r="P72" i="52"/>
  <c r="E72" i="52"/>
  <c r="U72" i="52" s="1"/>
  <c r="S71" i="52"/>
  <c r="R71" i="52"/>
  <c r="Q71" i="52"/>
  <c r="P71" i="52"/>
  <c r="E71" i="52"/>
  <c r="O69" i="52"/>
  <c r="N69" i="52"/>
  <c r="M69" i="52"/>
  <c r="L69" i="52"/>
  <c r="K69" i="52"/>
  <c r="J69" i="52"/>
  <c r="I69" i="52"/>
  <c r="H69" i="52"/>
  <c r="G69" i="52"/>
  <c r="F69" i="52"/>
  <c r="C69" i="52"/>
  <c r="B69" i="52"/>
  <c r="O68" i="52"/>
  <c r="N68" i="52"/>
  <c r="M68" i="52"/>
  <c r="L68" i="52"/>
  <c r="K68" i="52"/>
  <c r="J68" i="52"/>
  <c r="I68" i="52"/>
  <c r="S68" i="52" s="1"/>
  <c r="H68" i="52"/>
  <c r="R68" i="52" s="1"/>
  <c r="G68" i="52"/>
  <c r="F68" i="52"/>
  <c r="C68" i="52"/>
  <c r="B68" i="52"/>
  <c r="E68" i="52" s="1"/>
  <c r="S67" i="52"/>
  <c r="R67" i="52"/>
  <c r="Q67" i="52"/>
  <c r="P67" i="52"/>
  <c r="E67" i="52"/>
  <c r="S66" i="52"/>
  <c r="R66" i="52"/>
  <c r="Q66" i="52"/>
  <c r="P66" i="52"/>
  <c r="E66" i="52"/>
  <c r="U66" i="52" s="1"/>
  <c r="U65" i="52"/>
  <c r="T65" i="52"/>
  <c r="S65" i="52"/>
  <c r="R65" i="52"/>
  <c r="Q65" i="52"/>
  <c r="P65" i="52"/>
  <c r="E65" i="52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U63" i="52" s="1"/>
  <c r="O61" i="52"/>
  <c r="N61" i="52"/>
  <c r="M61" i="52"/>
  <c r="L61" i="52"/>
  <c r="K61" i="52"/>
  <c r="J61" i="52"/>
  <c r="I61" i="52"/>
  <c r="S61" i="52" s="1"/>
  <c r="H61" i="52"/>
  <c r="C61" i="52"/>
  <c r="B61" i="52"/>
  <c r="T60" i="52"/>
  <c r="S60" i="52"/>
  <c r="R60" i="52"/>
  <c r="Q60" i="52"/>
  <c r="P60" i="52"/>
  <c r="E60" i="52"/>
  <c r="U60" i="52" s="1"/>
  <c r="T59" i="52"/>
  <c r="S59" i="52"/>
  <c r="R59" i="52"/>
  <c r="Q59" i="52"/>
  <c r="P59" i="52"/>
  <c r="E59" i="52"/>
  <c r="U59" i="52" s="1"/>
  <c r="S58" i="52"/>
  <c r="R58" i="52"/>
  <c r="Q58" i="52"/>
  <c r="P58" i="52"/>
  <c r="E58" i="52"/>
  <c r="U58" i="52" s="1"/>
  <c r="S57" i="52"/>
  <c r="R57" i="52"/>
  <c r="Q57" i="52"/>
  <c r="P57" i="52"/>
  <c r="E57" i="52"/>
  <c r="U57" i="52" s="1"/>
  <c r="O55" i="52"/>
  <c r="N55" i="52"/>
  <c r="M55" i="52"/>
  <c r="L55" i="52"/>
  <c r="K55" i="52"/>
  <c r="J55" i="52"/>
  <c r="I55" i="52"/>
  <c r="H55" i="52"/>
  <c r="G55" i="52"/>
  <c r="F55" i="52"/>
  <c r="C55" i="52"/>
  <c r="B55" i="52"/>
  <c r="S54" i="52"/>
  <c r="R54" i="52"/>
  <c r="Q54" i="52"/>
  <c r="P54" i="52"/>
  <c r="E54" i="52"/>
  <c r="U54" i="52" s="1"/>
  <c r="U53" i="52"/>
  <c r="T53" i="52"/>
  <c r="S53" i="52"/>
  <c r="R53" i="52"/>
  <c r="Q53" i="52"/>
  <c r="P53" i="52"/>
  <c r="E53" i="52"/>
  <c r="S52" i="52"/>
  <c r="R52" i="52"/>
  <c r="Q52" i="52"/>
  <c r="P52" i="52"/>
  <c r="E52" i="52"/>
  <c r="U52" i="52" s="1"/>
  <c r="S51" i="52"/>
  <c r="R51" i="52"/>
  <c r="Q51" i="52"/>
  <c r="P51" i="52"/>
  <c r="E51" i="52"/>
  <c r="U51" i="52" s="1"/>
  <c r="S50" i="52"/>
  <c r="R50" i="52"/>
  <c r="Q50" i="52"/>
  <c r="P50" i="52"/>
  <c r="E50" i="52"/>
  <c r="U50" i="52" s="1"/>
  <c r="U49" i="52"/>
  <c r="T49" i="52"/>
  <c r="S49" i="52"/>
  <c r="R49" i="52"/>
  <c r="Q49" i="52"/>
  <c r="P49" i="52"/>
  <c r="E49" i="52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U46" i="52" s="1"/>
  <c r="T45" i="52"/>
  <c r="S45" i="52"/>
  <c r="R45" i="52"/>
  <c r="Q45" i="52"/>
  <c r="P45" i="52"/>
  <c r="E45" i="52"/>
  <c r="U45" i="52" s="1"/>
  <c r="S44" i="52"/>
  <c r="R44" i="52"/>
  <c r="Q44" i="52"/>
  <c r="P44" i="52"/>
  <c r="E44" i="52"/>
  <c r="O42" i="52"/>
  <c r="N42" i="52"/>
  <c r="M42" i="52"/>
  <c r="L42" i="52"/>
  <c r="K42" i="52"/>
  <c r="J42" i="52"/>
  <c r="I42" i="52"/>
  <c r="H42" i="52"/>
  <c r="G42" i="52"/>
  <c r="F42" i="52"/>
  <c r="C42" i="52"/>
  <c r="B42" i="52"/>
  <c r="T41" i="52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U39" i="52" s="1"/>
  <c r="S38" i="52"/>
  <c r="R38" i="52"/>
  <c r="Q38" i="52"/>
  <c r="P38" i="52"/>
  <c r="T38" i="52" s="1"/>
  <c r="E38" i="52"/>
  <c r="S37" i="52"/>
  <c r="R37" i="52"/>
  <c r="Q37" i="52"/>
  <c r="P37" i="52"/>
  <c r="E37" i="52"/>
  <c r="O35" i="52"/>
  <c r="N35" i="52"/>
  <c r="M35" i="52"/>
  <c r="L35" i="52"/>
  <c r="K35" i="52"/>
  <c r="J35" i="52"/>
  <c r="I35" i="52"/>
  <c r="S35" i="52" s="1"/>
  <c r="H35" i="52"/>
  <c r="G35" i="52"/>
  <c r="F35" i="52"/>
  <c r="C35" i="52"/>
  <c r="B35" i="52"/>
  <c r="T34" i="52"/>
  <c r="S34" i="52"/>
  <c r="R34" i="52"/>
  <c r="Q34" i="52"/>
  <c r="P34" i="52"/>
  <c r="E34" i="52"/>
  <c r="U34" i="52" s="1"/>
  <c r="O32" i="52"/>
  <c r="N32" i="52"/>
  <c r="M32" i="52"/>
  <c r="L32" i="52"/>
  <c r="K32" i="52"/>
  <c r="J32" i="52"/>
  <c r="I32" i="52"/>
  <c r="S32" i="52" s="1"/>
  <c r="H32" i="52"/>
  <c r="R32" i="52" s="1"/>
  <c r="G32" i="52"/>
  <c r="F32" i="52"/>
  <c r="C32" i="52"/>
  <c r="B32" i="52"/>
  <c r="S31" i="52"/>
  <c r="R31" i="52"/>
  <c r="Q31" i="52"/>
  <c r="P31" i="52"/>
  <c r="E31" i="52"/>
  <c r="U31" i="52" s="1"/>
  <c r="T30" i="52"/>
  <c r="S30" i="52"/>
  <c r="R30" i="52"/>
  <c r="Q30" i="52"/>
  <c r="P30" i="52"/>
  <c r="E30" i="52"/>
  <c r="U30" i="52" s="1"/>
  <c r="S29" i="52"/>
  <c r="R29" i="52"/>
  <c r="Q29" i="52"/>
  <c r="P29" i="52"/>
  <c r="E29" i="52"/>
  <c r="S28" i="52"/>
  <c r="R28" i="52"/>
  <c r="Q28" i="52"/>
  <c r="P28" i="52"/>
  <c r="E28" i="52"/>
  <c r="T28" i="52" s="1"/>
  <c r="O26" i="52"/>
  <c r="N26" i="52"/>
  <c r="M26" i="52"/>
  <c r="L26" i="52"/>
  <c r="K26" i="52"/>
  <c r="J26" i="52"/>
  <c r="I26" i="52"/>
  <c r="H26" i="52"/>
  <c r="G26" i="52"/>
  <c r="F26" i="52"/>
  <c r="C26" i="52"/>
  <c r="B26" i="52"/>
  <c r="U25" i="52"/>
  <c r="S25" i="52"/>
  <c r="R25" i="52"/>
  <c r="Q25" i="52"/>
  <c r="P25" i="52"/>
  <c r="E25" i="52"/>
  <c r="T25" i="52" s="1"/>
  <c r="S24" i="52"/>
  <c r="R24" i="52"/>
  <c r="Q24" i="52"/>
  <c r="P24" i="52"/>
  <c r="E24" i="52"/>
  <c r="U24" i="52" s="1"/>
  <c r="T23" i="52"/>
  <c r="S23" i="52"/>
  <c r="R23" i="52"/>
  <c r="Q23" i="52"/>
  <c r="P23" i="52"/>
  <c r="E23" i="52"/>
  <c r="U23" i="52" s="1"/>
  <c r="S22" i="52"/>
  <c r="R22" i="52"/>
  <c r="Q22" i="52"/>
  <c r="P22" i="52"/>
  <c r="E22" i="52"/>
  <c r="U22" i="52" s="1"/>
  <c r="U21" i="52"/>
  <c r="T21" i="52"/>
  <c r="S21" i="52"/>
  <c r="R21" i="52"/>
  <c r="Q21" i="52"/>
  <c r="P21" i="52"/>
  <c r="E21" i="52"/>
  <c r="S20" i="52"/>
  <c r="R20" i="52"/>
  <c r="Q20" i="52"/>
  <c r="P20" i="52"/>
  <c r="E20" i="52"/>
  <c r="U20" i="52" s="1"/>
  <c r="T19" i="52"/>
  <c r="S19" i="52"/>
  <c r="R19" i="52"/>
  <c r="Q19" i="52"/>
  <c r="P19" i="52"/>
  <c r="E19" i="52"/>
  <c r="U19" i="52" s="1"/>
  <c r="O17" i="52"/>
  <c r="N17" i="52"/>
  <c r="M17" i="52"/>
  <c r="L17" i="52"/>
  <c r="K17" i="52"/>
  <c r="J17" i="52"/>
  <c r="I17" i="52"/>
  <c r="H17" i="52"/>
  <c r="G17" i="52"/>
  <c r="F17" i="52"/>
  <c r="C17" i="52"/>
  <c r="B17" i="52"/>
  <c r="T16" i="52"/>
  <c r="S16" i="52"/>
  <c r="R16" i="52"/>
  <c r="Q16" i="52"/>
  <c r="P16" i="52"/>
  <c r="E16" i="52"/>
  <c r="U16" i="52" s="1"/>
  <c r="S15" i="52"/>
  <c r="R15" i="52"/>
  <c r="Q15" i="52"/>
  <c r="P15" i="52"/>
  <c r="E15" i="52"/>
  <c r="T15" i="52" s="1"/>
  <c r="U14" i="52"/>
  <c r="T14" i="52"/>
  <c r="S14" i="52"/>
  <c r="R14" i="52"/>
  <c r="Q14" i="52"/>
  <c r="P14" i="52"/>
  <c r="E14" i="52"/>
  <c r="S13" i="52"/>
  <c r="R13" i="52"/>
  <c r="Q13" i="52"/>
  <c r="P13" i="52"/>
  <c r="E13" i="52"/>
  <c r="S12" i="52"/>
  <c r="R12" i="52"/>
  <c r="Q12" i="52"/>
  <c r="P12" i="52"/>
  <c r="E12" i="52"/>
  <c r="S11" i="52"/>
  <c r="R11" i="52"/>
  <c r="Q11" i="52"/>
  <c r="P11" i="52"/>
  <c r="E11" i="52"/>
  <c r="U11" i="52" s="1"/>
  <c r="U10" i="52"/>
  <c r="S10" i="52"/>
  <c r="R10" i="52"/>
  <c r="Q10" i="52"/>
  <c r="P10" i="52"/>
  <c r="E10" i="52"/>
  <c r="S9" i="52"/>
  <c r="R9" i="52"/>
  <c r="Q9" i="52"/>
  <c r="P9" i="52"/>
  <c r="E9" i="52"/>
  <c r="T9" i="52" s="1"/>
  <c r="T96" i="51"/>
  <c r="S96" i="51"/>
  <c r="R96" i="51"/>
  <c r="Q96" i="51"/>
  <c r="P96" i="51"/>
  <c r="E96" i="51"/>
  <c r="U96" i="51" s="1"/>
  <c r="S95" i="51"/>
  <c r="R95" i="51"/>
  <c r="Q95" i="51"/>
  <c r="P95" i="51"/>
  <c r="E95" i="51"/>
  <c r="T95" i="51" s="1"/>
  <c r="U94" i="51"/>
  <c r="T94" i="51"/>
  <c r="S94" i="51"/>
  <c r="R94" i="51"/>
  <c r="Q94" i="51"/>
  <c r="P94" i="51"/>
  <c r="E94" i="51"/>
  <c r="S93" i="51"/>
  <c r="R93" i="51"/>
  <c r="Q93" i="51"/>
  <c r="P93" i="51"/>
  <c r="E93" i="51"/>
  <c r="S92" i="51"/>
  <c r="R92" i="51"/>
  <c r="Q92" i="51"/>
  <c r="P92" i="51"/>
  <c r="E92" i="51"/>
  <c r="U92" i="51" s="1"/>
  <c r="S91" i="51"/>
  <c r="R91" i="51"/>
  <c r="Q91" i="51"/>
  <c r="P91" i="51"/>
  <c r="E91" i="51"/>
  <c r="S90" i="51"/>
  <c r="R90" i="51"/>
  <c r="Q90" i="51"/>
  <c r="P90" i="51"/>
  <c r="E90" i="51"/>
  <c r="S89" i="51"/>
  <c r="R89" i="51"/>
  <c r="Q89" i="51"/>
  <c r="P89" i="51"/>
  <c r="E89" i="51"/>
  <c r="U89" i="51" s="1"/>
  <c r="S88" i="51"/>
  <c r="R88" i="51"/>
  <c r="Q88" i="51"/>
  <c r="P88" i="51"/>
  <c r="E88" i="51"/>
  <c r="O75" i="51"/>
  <c r="N75" i="51"/>
  <c r="M75" i="51"/>
  <c r="L75" i="51"/>
  <c r="K75" i="51"/>
  <c r="J75" i="51"/>
  <c r="I75" i="51"/>
  <c r="H75" i="51"/>
  <c r="G75" i="51"/>
  <c r="F75" i="51"/>
  <c r="C75" i="51"/>
  <c r="B75" i="51"/>
  <c r="O74" i="51"/>
  <c r="N74" i="51"/>
  <c r="M74" i="51"/>
  <c r="L74" i="51"/>
  <c r="K74" i="51"/>
  <c r="J74" i="51"/>
  <c r="I74" i="51"/>
  <c r="H74" i="51"/>
  <c r="G74" i="51"/>
  <c r="F74" i="51"/>
  <c r="C74" i="51"/>
  <c r="B74" i="51"/>
  <c r="S73" i="51"/>
  <c r="O73" i="51"/>
  <c r="N73" i="51"/>
  <c r="M73" i="51"/>
  <c r="L73" i="51"/>
  <c r="K73" i="51"/>
  <c r="J73" i="51"/>
  <c r="I73" i="51"/>
  <c r="H73" i="51"/>
  <c r="G73" i="51"/>
  <c r="F73" i="51"/>
  <c r="C73" i="51"/>
  <c r="B73" i="51"/>
  <c r="E73" i="51" s="1"/>
  <c r="S72" i="51"/>
  <c r="R72" i="51"/>
  <c r="Q72" i="51"/>
  <c r="P72" i="51"/>
  <c r="E72" i="51"/>
  <c r="U71" i="51"/>
  <c r="S71" i="51"/>
  <c r="R71" i="51"/>
  <c r="Q71" i="51"/>
  <c r="P71" i="51"/>
  <c r="E71" i="51"/>
  <c r="O69" i="51"/>
  <c r="N69" i="51"/>
  <c r="M69" i="51"/>
  <c r="L69" i="51"/>
  <c r="K69" i="51"/>
  <c r="J69" i="51"/>
  <c r="I69" i="51"/>
  <c r="H69" i="51"/>
  <c r="G69" i="51"/>
  <c r="F69" i="51"/>
  <c r="C69" i="51"/>
  <c r="B69" i="51"/>
  <c r="O68" i="51"/>
  <c r="N68" i="51"/>
  <c r="M68" i="51"/>
  <c r="L68" i="51"/>
  <c r="K68" i="51"/>
  <c r="J68" i="51"/>
  <c r="I68" i="51"/>
  <c r="S68" i="51" s="1"/>
  <c r="H68" i="51"/>
  <c r="G68" i="51"/>
  <c r="F68" i="51"/>
  <c r="C68" i="51"/>
  <c r="B68" i="51"/>
  <c r="U67" i="51"/>
  <c r="T67" i="51"/>
  <c r="S67" i="51"/>
  <c r="R67" i="51"/>
  <c r="Q67" i="51"/>
  <c r="P67" i="51"/>
  <c r="E67" i="51"/>
  <c r="U66" i="51"/>
  <c r="S66" i="51"/>
  <c r="R66" i="51"/>
  <c r="Q66" i="51"/>
  <c r="P66" i="51"/>
  <c r="E66" i="51"/>
  <c r="T66" i="51" s="1"/>
  <c r="S65" i="51"/>
  <c r="R65" i="51"/>
  <c r="Q65" i="51"/>
  <c r="P65" i="51"/>
  <c r="E65" i="51"/>
  <c r="U65" i="51" s="1"/>
  <c r="S64" i="51"/>
  <c r="R64" i="51"/>
  <c r="Q64" i="51"/>
  <c r="P64" i="51"/>
  <c r="E64" i="51"/>
  <c r="T64" i="51" s="1"/>
  <c r="T63" i="51"/>
  <c r="S63" i="51"/>
  <c r="R63" i="51"/>
  <c r="Q63" i="51"/>
  <c r="P63" i="51"/>
  <c r="E63" i="51"/>
  <c r="U63" i="51" s="1"/>
  <c r="O61" i="51"/>
  <c r="N61" i="51"/>
  <c r="M61" i="51"/>
  <c r="L61" i="51"/>
  <c r="K61" i="51"/>
  <c r="J61" i="51"/>
  <c r="I61" i="51"/>
  <c r="H61" i="51"/>
  <c r="R61" i="51" s="1"/>
  <c r="C61" i="51"/>
  <c r="B61" i="51"/>
  <c r="S60" i="51"/>
  <c r="R60" i="51"/>
  <c r="Q60" i="51"/>
  <c r="P60" i="51"/>
  <c r="E60" i="51"/>
  <c r="S59" i="51"/>
  <c r="R59" i="51"/>
  <c r="Q59" i="51"/>
  <c r="P59" i="51"/>
  <c r="E59" i="51"/>
  <c r="S58" i="51"/>
  <c r="R58" i="51"/>
  <c r="Q58" i="51"/>
  <c r="P58" i="51"/>
  <c r="E58" i="51"/>
  <c r="U58" i="51" s="1"/>
  <c r="S57" i="51"/>
  <c r="R57" i="51"/>
  <c r="Q57" i="51"/>
  <c r="P57" i="51"/>
  <c r="E57" i="51"/>
  <c r="U57" i="51" s="1"/>
  <c r="O55" i="51"/>
  <c r="N55" i="51"/>
  <c r="M55" i="51"/>
  <c r="L55" i="51"/>
  <c r="K55" i="51"/>
  <c r="J55" i="51"/>
  <c r="I55" i="51"/>
  <c r="S55" i="51" s="1"/>
  <c r="H55" i="51"/>
  <c r="R55" i="51" s="1"/>
  <c r="G55" i="51"/>
  <c r="F55" i="51"/>
  <c r="C55" i="51"/>
  <c r="B55" i="51"/>
  <c r="S54" i="51"/>
  <c r="R54" i="51"/>
  <c r="Q54" i="51"/>
  <c r="P54" i="51"/>
  <c r="E54" i="51"/>
  <c r="T53" i="51"/>
  <c r="S53" i="51"/>
  <c r="R53" i="51"/>
  <c r="Q53" i="51"/>
  <c r="P53" i="51"/>
  <c r="E53" i="51"/>
  <c r="U53" i="51" s="1"/>
  <c r="S52" i="51"/>
  <c r="R52" i="51"/>
  <c r="Q52" i="51"/>
  <c r="P52" i="51"/>
  <c r="E52" i="51"/>
  <c r="T52" i="51" s="1"/>
  <c r="T51" i="51"/>
  <c r="S51" i="51"/>
  <c r="R51" i="51"/>
  <c r="Q51" i="51"/>
  <c r="P51" i="51"/>
  <c r="E51" i="51"/>
  <c r="U51" i="51" s="1"/>
  <c r="U50" i="51"/>
  <c r="T50" i="51"/>
  <c r="S50" i="51"/>
  <c r="R50" i="51"/>
  <c r="Q50" i="51"/>
  <c r="P50" i="51"/>
  <c r="E50" i="51"/>
  <c r="S49" i="51"/>
  <c r="R49" i="51"/>
  <c r="Q49" i="51"/>
  <c r="P49" i="51"/>
  <c r="E49" i="51"/>
  <c r="S48" i="51"/>
  <c r="R48" i="51"/>
  <c r="Q48" i="51"/>
  <c r="P48" i="51"/>
  <c r="E48" i="51"/>
  <c r="T47" i="51"/>
  <c r="S47" i="51"/>
  <c r="R47" i="51"/>
  <c r="Q47" i="51"/>
  <c r="P47" i="51"/>
  <c r="E47" i="51"/>
  <c r="U47" i="51" s="1"/>
  <c r="S46" i="51"/>
  <c r="R46" i="51"/>
  <c r="Q46" i="51"/>
  <c r="P46" i="51"/>
  <c r="E46" i="51"/>
  <c r="U46" i="51" s="1"/>
  <c r="S45" i="51"/>
  <c r="R45" i="51"/>
  <c r="Q45" i="51"/>
  <c r="P45" i="51"/>
  <c r="E45" i="51"/>
  <c r="U44" i="51"/>
  <c r="S44" i="51"/>
  <c r="R44" i="51"/>
  <c r="Q44" i="51"/>
  <c r="P44" i="51"/>
  <c r="E44" i="51"/>
  <c r="T44" i="51" s="1"/>
  <c r="O42" i="51"/>
  <c r="N42" i="51"/>
  <c r="M42" i="51"/>
  <c r="L42" i="51"/>
  <c r="K42" i="51"/>
  <c r="J42" i="51"/>
  <c r="I42" i="51"/>
  <c r="H42" i="51"/>
  <c r="G42" i="51"/>
  <c r="F42" i="51"/>
  <c r="C42" i="51"/>
  <c r="B42" i="51"/>
  <c r="E42" i="51" s="1"/>
  <c r="S41" i="51"/>
  <c r="R41" i="51"/>
  <c r="Q41" i="51"/>
  <c r="P41" i="51"/>
  <c r="E41" i="51"/>
  <c r="T41" i="51" s="1"/>
  <c r="T40" i="51"/>
  <c r="S40" i="51"/>
  <c r="R40" i="51"/>
  <c r="Q40" i="51"/>
  <c r="P40" i="51"/>
  <c r="E40" i="51"/>
  <c r="U40" i="51" s="1"/>
  <c r="U39" i="51"/>
  <c r="T39" i="51"/>
  <c r="S39" i="51"/>
  <c r="R39" i="51"/>
  <c r="Q39" i="51"/>
  <c r="P39" i="51"/>
  <c r="E39" i="51"/>
  <c r="S38" i="51"/>
  <c r="R38" i="51"/>
  <c r="Q38" i="51"/>
  <c r="P38" i="51"/>
  <c r="E38" i="51"/>
  <c r="S37" i="51"/>
  <c r="R37" i="51"/>
  <c r="Q37" i="51"/>
  <c r="P37" i="51"/>
  <c r="E37" i="51"/>
  <c r="O35" i="51"/>
  <c r="N35" i="51"/>
  <c r="M35" i="51"/>
  <c r="L35" i="51"/>
  <c r="K35" i="51"/>
  <c r="J35" i="51"/>
  <c r="I35" i="51"/>
  <c r="H35" i="51"/>
  <c r="R35" i="51" s="1"/>
  <c r="G35" i="51"/>
  <c r="F35" i="51"/>
  <c r="C35" i="51"/>
  <c r="B35" i="51"/>
  <c r="S34" i="51"/>
  <c r="R34" i="51"/>
  <c r="Q34" i="51"/>
  <c r="P34" i="51"/>
  <c r="E34" i="51"/>
  <c r="S32" i="51"/>
  <c r="O32" i="51"/>
  <c r="N32" i="51"/>
  <c r="M32" i="51"/>
  <c r="L32" i="51"/>
  <c r="K32" i="51"/>
  <c r="J32" i="51"/>
  <c r="I32" i="51"/>
  <c r="H32" i="51"/>
  <c r="R32" i="51" s="1"/>
  <c r="G32" i="51"/>
  <c r="F32" i="51"/>
  <c r="C32" i="51"/>
  <c r="B32" i="51"/>
  <c r="S31" i="51"/>
  <c r="R31" i="51"/>
  <c r="Q31" i="51"/>
  <c r="P31" i="51"/>
  <c r="E31" i="51"/>
  <c r="U30" i="51"/>
  <c r="S30" i="51"/>
  <c r="R30" i="51"/>
  <c r="Q30" i="51"/>
  <c r="P30" i="51"/>
  <c r="E30" i="51"/>
  <c r="T30" i="51" s="1"/>
  <c r="S29" i="51"/>
  <c r="R29" i="51"/>
  <c r="Q29" i="51"/>
  <c r="P29" i="51"/>
  <c r="E29" i="51"/>
  <c r="U29" i="51" s="1"/>
  <c r="S28" i="51"/>
  <c r="R28" i="51"/>
  <c r="Q28" i="51"/>
  <c r="P28" i="51"/>
  <c r="E28" i="51"/>
  <c r="U28" i="51" s="1"/>
  <c r="O26" i="51"/>
  <c r="N26" i="51"/>
  <c r="M26" i="51"/>
  <c r="L26" i="51"/>
  <c r="K26" i="51"/>
  <c r="J26" i="51"/>
  <c r="I26" i="51"/>
  <c r="S26" i="51" s="1"/>
  <c r="H26" i="51"/>
  <c r="R26" i="51" s="1"/>
  <c r="G26" i="51"/>
  <c r="F26" i="51"/>
  <c r="C26" i="51"/>
  <c r="B26" i="51"/>
  <c r="T25" i="51"/>
  <c r="S25" i="51"/>
  <c r="R25" i="51"/>
  <c r="Q25" i="51"/>
  <c r="P25" i="51"/>
  <c r="E25" i="51"/>
  <c r="U25" i="51" s="1"/>
  <c r="S24" i="51"/>
  <c r="R24" i="51"/>
  <c r="Q24" i="51"/>
  <c r="P24" i="51"/>
  <c r="E24" i="51"/>
  <c r="T24" i="51" s="1"/>
  <c r="U23" i="51"/>
  <c r="T23" i="51"/>
  <c r="S23" i="51"/>
  <c r="R23" i="51"/>
  <c r="Q23" i="51"/>
  <c r="P23" i="51"/>
  <c r="E23" i="51"/>
  <c r="U22" i="51"/>
  <c r="T22" i="51"/>
  <c r="S22" i="51"/>
  <c r="R22" i="51"/>
  <c r="Q22" i="51"/>
  <c r="P22" i="51"/>
  <c r="E22" i="51"/>
  <c r="S21" i="51"/>
  <c r="R21" i="51"/>
  <c r="Q21" i="51"/>
  <c r="P21" i="51"/>
  <c r="E21" i="51"/>
  <c r="U21" i="51" s="1"/>
  <c r="S20" i="51"/>
  <c r="R20" i="51"/>
  <c r="Q20" i="51"/>
  <c r="P20" i="51"/>
  <c r="E20" i="51"/>
  <c r="S19" i="51"/>
  <c r="R19" i="51"/>
  <c r="Q19" i="51"/>
  <c r="P19" i="51"/>
  <c r="E19" i="51"/>
  <c r="O17" i="51"/>
  <c r="N17" i="51"/>
  <c r="M17" i="51"/>
  <c r="L17" i="51"/>
  <c r="K17" i="51"/>
  <c r="S17" i="51" s="1"/>
  <c r="J17" i="51"/>
  <c r="I17" i="51"/>
  <c r="H17" i="51"/>
  <c r="G17" i="51"/>
  <c r="F17" i="51"/>
  <c r="C17" i="51"/>
  <c r="B17" i="51"/>
  <c r="U16" i="51"/>
  <c r="T16" i="51"/>
  <c r="S16" i="51"/>
  <c r="R16" i="51"/>
  <c r="Q16" i="51"/>
  <c r="P16" i="51"/>
  <c r="E16" i="51"/>
  <c r="U15" i="51"/>
  <c r="T15" i="51"/>
  <c r="S15" i="51"/>
  <c r="R15" i="51"/>
  <c r="Q15" i="51"/>
  <c r="P15" i="51"/>
  <c r="E15" i="51"/>
  <c r="T14" i="51"/>
  <c r="S14" i="51"/>
  <c r="R14" i="51"/>
  <c r="Q14" i="51"/>
  <c r="P14" i="51"/>
  <c r="E14" i="51"/>
  <c r="U14" i="51" s="1"/>
  <c r="S13" i="51"/>
  <c r="R13" i="51"/>
  <c r="Q13" i="51"/>
  <c r="P13" i="51"/>
  <c r="E13" i="51"/>
  <c r="T13" i="51" s="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S9" i="51"/>
  <c r="R9" i="51"/>
  <c r="Q9" i="51"/>
  <c r="P9" i="51"/>
  <c r="E9" i="51"/>
  <c r="S96" i="50"/>
  <c r="R96" i="50"/>
  <c r="Q96" i="50"/>
  <c r="P96" i="50"/>
  <c r="E96" i="50"/>
  <c r="S95" i="50"/>
  <c r="R95" i="50"/>
  <c r="Q95" i="50"/>
  <c r="P95" i="50"/>
  <c r="E95" i="50"/>
  <c r="U95" i="50" s="1"/>
  <c r="T94" i="50"/>
  <c r="S94" i="50"/>
  <c r="R94" i="50"/>
  <c r="Q94" i="50"/>
  <c r="P94" i="50"/>
  <c r="E94" i="50"/>
  <c r="U94" i="50" s="1"/>
  <c r="S93" i="50"/>
  <c r="R93" i="50"/>
  <c r="Q93" i="50"/>
  <c r="P93" i="50"/>
  <c r="E93" i="50"/>
  <c r="T93" i="50" s="1"/>
  <c r="U92" i="50"/>
  <c r="T92" i="50"/>
  <c r="S92" i="50"/>
  <c r="R92" i="50"/>
  <c r="Q92" i="50"/>
  <c r="P92" i="50"/>
  <c r="E92" i="50"/>
  <c r="S91" i="50"/>
  <c r="R91" i="50"/>
  <c r="Q91" i="50"/>
  <c r="P91" i="50"/>
  <c r="E91" i="50"/>
  <c r="T91" i="50" s="1"/>
  <c r="T90" i="50"/>
  <c r="S90" i="50"/>
  <c r="R90" i="50"/>
  <c r="Q90" i="50"/>
  <c r="P90" i="50"/>
  <c r="E90" i="50"/>
  <c r="U90" i="50" s="1"/>
  <c r="S89" i="50"/>
  <c r="R89" i="50"/>
  <c r="Q89" i="50"/>
  <c r="P89" i="50"/>
  <c r="E89" i="50"/>
  <c r="S88" i="50"/>
  <c r="R88" i="50"/>
  <c r="Q88" i="50"/>
  <c r="P88" i="50"/>
  <c r="E88" i="50"/>
  <c r="O75" i="50"/>
  <c r="N75" i="50"/>
  <c r="M75" i="50"/>
  <c r="L75" i="50"/>
  <c r="K75" i="50"/>
  <c r="J75" i="50"/>
  <c r="I75" i="50"/>
  <c r="H75" i="50"/>
  <c r="G75" i="50"/>
  <c r="F75" i="50"/>
  <c r="C75" i="50"/>
  <c r="B75" i="50"/>
  <c r="O74" i="50"/>
  <c r="N74" i="50"/>
  <c r="M74" i="50"/>
  <c r="L74" i="50"/>
  <c r="K74" i="50"/>
  <c r="J74" i="50"/>
  <c r="I74" i="50"/>
  <c r="S74" i="50" s="1"/>
  <c r="H74" i="50"/>
  <c r="R74" i="50" s="1"/>
  <c r="G74" i="50"/>
  <c r="F74" i="50"/>
  <c r="C74" i="50"/>
  <c r="B74" i="50"/>
  <c r="E74" i="50" s="1"/>
  <c r="O73" i="50"/>
  <c r="N73" i="50"/>
  <c r="M73" i="50"/>
  <c r="L73" i="50"/>
  <c r="K73" i="50"/>
  <c r="J73" i="50"/>
  <c r="I73" i="50"/>
  <c r="S73" i="50" s="1"/>
  <c r="H73" i="50"/>
  <c r="G73" i="50"/>
  <c r="F73" i="50"/>
  <c r="C73" i="50"/>
  <c r="E73" i="50" s="1"/>
  <c r="B73" i="50"/>
  <c r="S72" i="50"/>
  <c r="R72" i="50"/>
  <c r="Q72" i="50"/>
  <c r="P72" i="50"/>
  <c r="E72" i="50"/>
  <c r="S71" i="50"/>
  <c r="R71" i="50"/>
  <c r="Q71" i="50"/>
  <c r="P71" i="50"/>
  <c r="E71" i="50"/>
  <c r="O69" i="50"/>
  <c r="N69" i="50"/>
  <c r="M69" i="50"/>
  <c r="L69" i="50"/>
  <c r="K69" i="50"/>
  <c r="J69" i="50"/>
  <c r="I69" i="50"/>
  <c r="H69" i="50"/>
  <c r="G69" i="50"/>
  <c r="F69" i="50"/>
  <c r="C69" i="50"/>
  <c r="B69" i="50"/>
  <c r="O68" i="50"/>
  <c r="N68" i="50"/>
  <c r="M68" i="50"/>
  <c r="L68" i="50"/>
  <c r="K68" i="50"/>
  <c r="J68" i="50"/>
  <c r="I68" i="50"/>
  <c r="S68" i="50" s="1"/>
  <c r="H68" i="50"/>
  <c r="R68" i="50" s="1"/>
  <c r="G68" i="50"/>
  <c r="F68" i="50"/>
  <c r="C68" i="50"/>
  <c r="B68" i="50"/>
  <c r="S67" i="50"/>
  <c r="R67" i="50"/>
  <c r="Q67" i="50"/>
  <c r="P67" i="50"/>
  <c r="E67" i="50"/>
  <c r="S66" i="50"/>
  <c r="R66" i="50"/>
  <c r="Q66" i="50"/>
  <c r="P66" i="50"/>
  <c r="E66" i="50"/>
  <c r="S65" i="50"/>
  <c r="R65" i="50"/>
  <c r="Q65" i="50"/>
  <c r="P65" i="50"/>
  <c r="E65" i="50"/>
  <c r="S64" i="50"/>
  <c r="R64" i="50"/>
  <c r="Q64" i="50"/>
  <c r="P64" i="50"/>
  <c r="E64" i="50"/>
  <c r="U64" i="50" s="1"/>
  <c r="S63" i="50"/>
  <c r="R63" i="50"/>
  <c r="Q63" i="50"/>
  <c r="P63" i="50"/>
  <c r="E63" i="50"/>
  <c r="T63" i="50" s="1"/>
  <c r="O61" i="50"/>
  <c r="N61" i="50"/>
  <c r="M61" i="50"/>
  <c r="L61" i="50"/>
  <c r="K61" i="50"/>
  <c r="J61" i="50"/>
  <c r="I61" i="50"/>
  <c r="S61" i="50" s="1"/>
  <c r="H61" i="50"/>
  <c r="R61" i="50" s="1"/>
  <c r="C61" i="50"/>
  <c r="B61" i="50"/>
  <c r="S60" i="50"/>
  <c r="R60" i="50"/>
  <c r="Q60" i="50"/>
  <c r="P60" i="50"/>
  <c r="E60" i="50"/>
  <c r="S59" i="50"/>
  <c r="R59" i="50"/>
  <c r="Q59" i="50"/>
  <c r="P59" i="50"/>
  <c r="E59" i="50"/>
  <c r="U59" i="50" s="1"/>
  <c r="S58" i="50"/>
  <c r="R58" i="50"/>
  <c r="Q58" i="50"/>
  <c r="P58" i="50"/>
  <c r="E58" i="50"/>
  <c r="U58" i="50" s="1"/>
  <c r="S57" i="50"/>
  <c r="R57" i="50"/>
  <c r="Q57" i="50"/>
  <c r="P57" i="50"/>
  <c r="E57" i="50"/>
  <c r="O55" i="50"/>
  <c r="N55" i="50"/>
  <c r="M55" i="50"/>
  <c r="L55" i="50"/>
  <c r="K55" i="50"/>
  <c r="J55" i="50"/>
  <c r="I55" i="50"/>
  <c r="H55" i="50"/>
  <c r="G55" i="50"/>
  <c r="F55" i="50"/>
  <c r="C55" i="50"/>
  <c r="B55" i="50"/>
  <c r="S54" i="50"/>
  <c r="R54" i="50"/>
  <c r="Q54" i="50"/>
  <c r="P54" i="50"/>
  <c r="E54" i="50"/>
  <c r="S53" i="50"/>
  <c r="R53" i="50"/>
  <c r="Q53" i="50"/>
  <c r="P53" i="50"/>
  <c r="E53" i="50"/>
  <c r="U53" i="50" s="1"/>
  <c r="S52" i="50"/>
  <c r="R52" i="50"/>
  <c r="Q52" i="50"/>
  <c r="P52" i="50"/>
  <c r="E52" i="50"/>
  <c r="S51" i="50"/>
  <c r="R51" i="50"/>
  <c r="Q51" i="50"/>
  <c r="P51" i="50"/>
  <c r="E51" i="50"/>
  <c r="U51" i="50" s="1"/>
  <c r="S50" i="50"/>
  <c r="R50" i="50"/>
  <c r="Q50" i="50"/>
  <c r="P50" i="50"/>
  <c r="E50" i="50"/>
  <c r="T50" i="50" s="1"/>
  <c r="S49" i="50"/>
  <c r="R49" i="50"/>
  <c r="Q49" i="50"/>
  <c r="P49" i="50"/>
  <c r="E49" i="50"/>
  <c r="U49" i="50" s="1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U45" i="50"/>
  <c r="T45" i="50"/>
  <c r="S45" i="50"/>
  <c r="R45" i="50"/>
  <c r="Q45" i="50"/>
  <c r="P45" i="50"/>
  <c r="E45" i="50"/>
  <c r="S44" i="50"/>
  <c r="R44" i="50"/>
  <c r="Q44" i="50"/>
  <c r="P44" i="50"/>
  <c r="E44" i="50"/>
  <c r="O42" i="50"/>
  <c r="N42" i="50"/>
  <c r="M42" i="50"/>
  <c r="L42" i="50"/>
  <c r="K42" i="50"/>
  <c r="J42" i="50"/>
  <c r="I42" i="50"/>
  <c r="S42" i="50" s="1"/>
  <c r="H42" i="50"/>
  <c r="G42" i="50"/>
  <c r="F42" i="50"/>
  <c r="C42" i="50"/>
  <c r="E42" i="50" s="1"/>
  <c r="B42" i="50"/>
  <c r="S41" i="50"/>
  <c r="R41" i="50"/>
  <c r="Q41" i="50"/>
  <c r="P41" i="50"/>
  <c r="E41" i="50"/>
  <c r="T40" i="50"/>
  <c r="S40" i="50"/>
  <c r="R40" i="50"/>
  <c r="Q40" i="50"/>
  <c r="P40" i="50"/>
  <c r="E40" i="50"/>
  <c r="U40" i="50" s="1"/>
  <c r="S39" i="50"/>
  <c r="R39" i="50"/>
  <c r="Q39" i="50"/>
  <c r="P39" i="50"/>
  <c r="E39" i="50"/>
  <c r="T39" i="50" s="1"/>
  <c r="U38" i="50"/>
  <c r="T38" i="50"/>
  <c r="S38" i="50"/>
  <c r="R38" i="50"/>
  <c r="Q38" i="50"/>
  <c r="P38" i="50"/>
  <c r="E38" i="50"/>
  <c r="S37" i="50"/>
  <c r="R37" i="50"/>
  <c r="Q37" i="50"/>
  <c r="P37" i="50"/>
  <c r="E37" i="50"/>
  <c r="U37" i="50" s="1"/>
  <c r="O35" i="50"/>
  <c r="N35" i="50"/>
  <c r="M35" i="50"/>
  <c r="L35" i="50"/>
  <c r="K35" i="50"/>
  <c r="J35" i="50"/>
  <c r="R35" i="50" s="1"/>
  <c r="I35" i="50"/>
  <c r="H35" i="50"/>
  <c r="G35" i="50"/>
  <c r="F35" i="50"/>
  <c r="C35" i="50"/>
  <c r="E35" i="50" s="1"/>
  <c r="B35" i="50"/>
  <c r="S34" i="50"/>
  <c r="R34" i="50"/>
  <c r="Q34" i="50"/>
  <c r="P34" i="50"/>
  <c r="E34" i="50"/>
  <c r="O32" i="50"/>
  <c r="N32" i="50"/>
  <c r="M32" i="50"/>
  <c r="L32" i="50"/>
  <c r="K32" i="50"/>
  <c r="J32" i="50"/>
  <c r="R32" i="50" s="1"/>
  <c r="I32" i="50"/>
  <c r="H32" i="50"/>
  <c r="G32" i="50"/>
  <c r="F32" i="50"/>
  <c r="C32" i="50"/>
  <c r="B32" i="50"/>
  <c r="E32" i="50" s="1"/>
  <c r="U31" i="50"/>
  <c r="S31" i="50"/>
  <c r="R31" i="50"/>
  <c r="Q31" i="50"/>
  <c r="P31" i="50"/>
  <c r="T31" i="50" s="1"/>
  <c r="E31" i="50"/>
  <c r="S30" i="50"/>
  <c r="R30" i="50"/>
  <c r="Q30" i="50"/>
  <c r="P30" i="50"/>
  <c r="E30" i="50"/>
  <c r="S29" i="50"/>
  <c r="R29" i="50"/>
  <c r="Q29" i="50"/>
  <c r="P29" i="50"/>
  <c r="E29" i="50"/>
  <c r="T29" i="50" s="1"/>
  <c r="S28" i="50"/>
  <c r="R28" i="50"/>
  <c r="Q28" i="50"/>
  <c r="P28" i="50"/>
  <c r="E28" i="50"/>
  <c r="U28" i="50" s="1"/>
  <c r="O26" i="50"/>
  <c r="N26" i="50"/>
  <c r="M26" i="50"/>
  <c r="L26" i="50"/>
  <c r="K26" i="50"/>
  <c r="J26" i="50"/>
  <c r="I26" i="50"/>
  <c r="H26" i="50"/>
  <c r="R26" i="50" s="1"/>
  <c r="G26" i="50"/>
  <c r="F26" i="50"/>
  <c r="C26" i="50"/>
  <c r="B26" i="50"/>
  <c r="U25" i="50"/>
  <c r="T25" i="50"/>
  <c r="S25" i="50"/>
  <c r="R25" i="50"/>
  <c r="Q25" i="50"/>
  <c r="P25" i="50"/>
  <c r="E25" i="50"/>
  <c r="S24" i="50"/>
  <c r="R24" i="50"/>
  <c r="Q24" i="50"/>
  <c r="P24" i="50"/>
  <c r="E24" i="50"/>
  <c r="U24" i="50" s="1"/>
  <c r="T23" i="50"/>
  <c r="S23" i="50"/>
  <c r="R23" i="50"/>
  <c r="Q23" i="50"/>
  <c r="P23" i="50"/>
  <c r="E23" i="50"/>
  <c r="U23" i="50" s="1"/>
  <c r="S22" i="50"/>
  <c r="R22" i="50"/>
  <c r="Q22" i="50"/>
  <c r="P22" i="50"/>
  <c r="E22" i="50"/>
  <c r="T22" i="50" s="1"/>
  <c r="U21" i="50"/>
  <c r="S21" i="50"/>
  <c r="R21" i="50"/>
  <c r="Q21" i="50"/>
  <c r="P21" i="50"/>
  <c r="E21" i="50"/>
  <c r="T21" i="50" s="1"/>
  <c r="S20" i="50"/>
  <c r="R20" i="50"/>
  <c r="Q20" i="50"/>
  <c r="P20" i="50"/>
  <c r="E20" i="50"/>
  <c r="T20" i="50" s="1"/>
  <c r="S19" i="50"/>
  <c r="R19" i="50"/>
  <c r="Q19" i="50"/>
  <c r="P19" i="50"/>
  <c r="E19" i="50"/>
  <c r="U19" i="50" s="1"/>
  <c r="S17" i="50"/>
  <c r="O17" i="50"/>
  <c r="N17" i="50"/>
  <c r="M17" i="50"/>
  <c r="L17" i="50"/>
  <c r="K17" i="50"/>
  <c r="J17" i="50"/>
  <c r="I17" i="50"/>
  <c r="H17" i="50"/>
  <c r="G17" i="50"/>
  <c r="F17" i="50"/>
  <c r="E17" i="50"/>
  <c r="C17" i="50"/>
  <c r="B17" i="50"/>
  <c r="T16" i="50"/>
  <c r="S16" i="50"/>
  <c r="R16" i="50"/>
  <c r="Q16" i="50"/>
  <c r="P16" i="50"/>
  <c r="E16" i="50"/>
  <c r="U16" i="50" s="1"/>
  <c r="S15" i="50"/>
  <c r="R15" i="50"/>
  <c r="Q15" i="50"/>
  <c r="P15" i="50"/>
  <c r="E15" i="50"/>
  <c r="T15" i="50" s="1"/>
  <c r="U14" i="50"/>
  <c r="T14" i="50"/>
  <c r="S14" i="50"/>
  <c r="R14" i="50"/>
  <c r="Q14" i="50"/>
  <c r="P14" i="50"/>
  <c r="E14" i="50"/>
  <c r="S13" i="50"/>
  <c r="R13" i="50"/>
  <c r="Q13" i="50"/>
  <c r="P13" i="50"/>
  <c r="E13" i="50"/>
  <c r="T13" i="50" s="1"/>
  <c r="T12" i="50"/>
  <c r="S12" i="50"/>
  <c r="R12" i="50"/>
  <c r="Q12" i="50"/>
  <c r="P12" i="50"/>
  <c r="E12" i="50"/>
  <c r="U12" i="50" s="1"/>
  <c r="S11" i="50"/>
  <c r="R11" i="50"/>
  <c r="Q11" i="50"/>
  <c r="P11" i="50"/>
  <c r="E11" i="50"/>
  <c r="S10" i="50"/>
  <c r="R10" i="50"/>
  <c r="Q10" i="50"/>
  <c r="P10" i="50"/>
  <c r="E10" i="50"/>
  <c r="T10" i="50" s="1"/>
  <c r="U9" i="50"/>
  <c r="S9" i="50"/>
  <c r="R9" i="50"/>
  <c r="Q9" i="50"/>
  <c r="P9" i="50"/>
  <c r="E9" i="50"/>
  <c r="S96" i="49"/>
  <c r="R96" i="49"/>
  <c r="Q96" i="49"/>
  <c r="P96" i="49"/>
  <c r="E96" i="49"/>
  <c r="U96" i="49" s="1"/>
  <c r="U95" i="49"/>
  <c r="S95" i="49"/>
  <c r="R95" i="49"/>
  <c r="Q95" i="49"/>
  <c r="P95" i="49"/>
  <c r="E95" i="49"/>
  <c r="T95" i="49" s="1"/>
  <c r="S94" i="49"/>
  <c r="R94" i="49"/>
  <c r="Q94" i="49"/>
  <c r="P94" i="49"/>
  <c r="E94" i="49"/>
  <c r="S93" i="49"/>
  <c r="R93" i="49"/>
  <c r="Q93" i="49"/>
  <c r="P93" i="49"/>
  <c r="E93" i="49"/>
  <c r="S92" i="49"/>
  <c r="R92" i="49"/>
  <c r="Q92" i="49"/>
  <c r="P92" i="49"/>
  <c r="E92" i="49"/>
  <c r="U92" i="49" s="1"/>
  <c r="S91" i="49"/>
  <c r="R91" i="49"/>
  <c r="Q91" i="49"/>
  <c r="P91" i="49"/>
  <c r="E91" i="49"/>
  <c r="T91" i="49" s="1"/>
  <c r="S90" i="49"/>
  <c r="R90" i="49"/>
  <c r="Q90" i="49"/>
  <c r="P90" i="49"/>
  <c r="E90" i="49"/>
  <c r="S89" i="49"/>
  <c r="R89" i="49"/>
  <c r="Q89" i="49"/>
  <c r="P89" i="49"/>
  <c r="E89" i="49"/>
  <c r="S88" i="49"/>
  <c r="R88" i="49"/>
  <c r="Q88" i="49"/>
  <c r="P88" i="49"/>
  <c r="E88" i="49"/>
  <c r="T88" i="49" s="1"/>
  <c r="O75" i="49"/>
  <c r="N75" i="49"/>
  <c r="M75" i="49"/>
  <c r="L75" i="49"/>
  <c r="K75" i="49"/>
  <c r="J75" i="49"/>
  <c r="I75" i="49"/>
  <c r="H75" i="49"/>
  <c r="G75" i="49"/>
  <c r="F75" i="49"/>
  <c r="C75" i="49"/>
  <c r="B75" i="49"/>
  <c r="O74" i="49"/>
  <c r="N74" i="49"/>
  <c r="M74" i="49"/>
  <c r="L74" i="49"/>
  <c r="K74" i="49"/>
  <c r="J74" i="49"/>
  <c r="I74" i="49"/>
  <c r="S74" i="49" s="1"/>
  <c r="H74" i="49"/>
  <c r="G74" i="49"/>
  <c r="F74" i="49"/>
  <c r="E74" i="49"/>
  <c r="C74" i="49"/>
  <c r="B74" i="49"/>
  <c r="O73" i="49"/>
  <c r="N73" i="49"/>
  <c r="M73" i="49"/>
  <c r="L73" i="49"/>
  <c r="K73" i="49"/>
  <c r="J73" i="49"/>
  <c r="I73" i="49"/>
  <c r="H73" i="49"/>
  <c r="G73" i="49"/>
  <c r="F73" i="49"/>
  <c r="C73" i="49"/>
  <c r="B73" i="49"/>
  <c r="E73" i="49" s="1"/>
  <c r="T72" i="49"/>
  <c r="S72" i="49"/>
  <c r="R72" i="49"/>
  <c r="Q72" i="49"/>
  <c r="P72" i="49"/>
  <c r="E72" i="49"/>
  <c r="U72" i="49" s="1"/>
  <c r="U71" i="49"/>
  <c r="S71" i="49"/>
  <c r="R71" i="49"/>
  <c r="Q71" i="49"/>
  <c r="P71" i="49"/>
  <c r="E71" i="49"/>
  <c r="O69" i="49"/>
  <c r="N69" i="49"/>
  <c r="M69" i="49"/>
  <c r="L69" i="49"/>
  <c r="K69" i="49"/>
  <c r="J69" i="49"/>
  <c r="I69" i="49"/>
  <c r="H69" i="49"/>
  <c r="G69" i="49"/>
  <c r="F69" i="49"/>
  <c r="C69" i="49"/>
  <c r="B69" i="49"/>
  <c r="O68" i="49"/>
  <c r="N68" i="49"/>
  <c r="M68" i="49"/>
  <c r="L68" i="49"/>
  <c r="K68" i="49"/>
  <c r="J68" i="49"/>
  <c r="I68" i="49"/>
  <c r="S68" i="49" s="1"/>
  <c r="H68" i="49"/>
  <c r="R68" i="49" s="1"/>
  <c r="G68" i="49"/>
  <c r="F68" i="49"/>
  <c r="C68" i="49"/>
  <c r="B68" i="49"/>
  <c r="E68" i="49" s="1"/>
  <c r="U67" i="49"/>
  <c r="S67" i="49"/>
  <c r="R67" i="49"/>
  <c r="Q67" i="49"/>
  <c r="P67" i="49"/>
  <c r="E67" i="49"/>
  <c r="T67" i="49" s="1"/>
  <c r="S66" i="49"/>
  <c r="R66" i="49"/>
  <c r="Q66" i="49"/>
  <c r="P66" i="49"/>
  <c r="E66" i="49"/>
  <c r="U66" i="49" s="1"/>
  <c r="S65" i="49"/>
  <c r="R65" i="49"/>
  <c r="Q65" i="49"/>
  <c r="P65" i="49"/>
  <c r="E65" i="49"/>
  <c r="T65" i="49" s="1"/>
  <c r="S64" i="49"/>
  <c r="R64" i="49"/>
  <c r="Q64" i="49"/>
  <c r="P64" i="49"/>
  <c r="E64" i="49"/>
  <c r="U64" i="49" s="1"/>
  <c r="S63" i="49"/>
  <c r="R63" i="49"/>
  <c r="Q63" i="49"/>
  <c r="P63" i="49"/>
  <c r="E63" i="49"/>
  <c r="U63" i="49" s="1"/>
  <c r="O61" i="49"/>
  <c r="N61" i="49"/>
  <c r="M61" i="49"/>
  <c r="L61" i="49"/>
  <c r="K61" i="49"/>
  <c r="J61" i="49"/>
  <c r="I61" i="49"/>
  <c r="H61" i="49"/>
  <c r="P61" i="49" s="1"/>
  <c r="C61" i="49"/>
  <c r="B61" i="49"/>
  <c r="S60" i="49"/>
  <c r="R60" i="49"/>
  <c r="Q60" i="49"/>
  <c r="P60" i="49"/>
  <c r="E60" i="49"/>
  <c r="U60" i="49" s="1"/>
  <c r="S59" i="49"/>
  <c r="R59" i="49"/>
  <c r="Q59" i="49"/>
  <c r="P59" i="49"/>
  <c r="E59" i="49"/>
  <c r="U59" i="49" s="1"/>
  <c r="S58" i="49"/>
  <c r="R58" i="49"/>
  <c r="Q58" i="49"/>
  <c r="P58" i="49"/>
  <c r="E58" i="49"/>
  <c r="T58" i="49" s="1"/>
  <c r="S57" i="49"/>
  <c r="R57" i="49"/>
  <c r="Q57" i="49"/>
  <c r="P57" i="49"/>
  <c r="E57" i="49"/>
  <c r="U57" i="49" s="1"/>
  <c r="O55" i="49"/>
  <c r="N55" i="49"/>
  <c r="M55" i="49"/>
  <c r="L55" i="49"/>
  <c r="K55" i="49"/>
  <c r="J55" i="49"/>
  <c r="I55" i="49"/>
  <c r="H55" i="49"/>
  <c r="R55" i="49" s="1"/>
  <c r="G55" i="49"/>
  <c r="F55" i="49"/>
  <c r="C55" i="49"/>
  <c r="B55" i="49"/>
  <c r="S54" i="49"/>
  <c r="R54" i="49"/>
  <c r="Q54" i="49"/>
  <c r="P54" i="49"/>
  <c r="E54" i="49"/>
  <c r="U54" i="49" s="1"/>
  <c r="S53" i="49"/>
  <c r="R53" i="49"/>
  <c r="Q53" i="49"/>
  <c r="P53" i="49"/>
  <c r="E53" i="49"/>
  <c r="T53" i="49" s="1"/>
  <c r="S52" i="49"/>
  <c r="R52" i="49"/>
  <c r="Q52" i="49"/>
  <c r="P52" i="49"/>
  <c r="E52" i="49"/>
  <c r="U52" i="49" s="1"/>
  <c r="S51" i="49"/>
  <c r="R51" i="49"/>
  <c r="Q51" i="49"/>
  <c r="P51" i="49"/>
  <c r="E51" i="49"/>
  <c r="U51" i="49" s="1"/>
  <c r="S50" i="49"/>
  <c r="R50" i="49"/>
  <c r="Q50" i="49"/>
  <c r="P50" i="49"/>
  <c r="E50" i="49"/>
  <c r="S49" i="49"/>
  <c r="R49" i="49"/>
  <c r="Q49" i="49"/>
  <c r="P49" i="49"/>
  <c r="E49" i="49"/>
  <c r="T48" i="49"/>
  <c r="S48" i="49"/>
  <c r="R48" i="49"/>
  <c r="Q48" i="49"/>
  <c r="P48" i="49"/>
  <c r="E48" i="49"/>
  <c r="U48" i="49" s="1"/>
  <c r="S47" i="49"/>
  <c r="R47" i="49"/>
  <c r="Q47" i="49"/>
  <c r="P47" i="49"/>
  <c r="E47" i="49"/>
  <c r="T47" i="49" s="1"/>
  <c r="S46" i="49"/>
  <c r="R46" i="49"/>
  <c r="Q46" i="49"/>
  <c r="P46" i="49"/>
  <c r="E46" i="49"/>
  <c r="U46" i="49" s="1"/>
  <c r="S45" i="49"/>
  <c r="R45" i="49"/>
  <c r="Q45" i="49"/>
  <c r="P45" i="49"/>
  <c r="E45" i="49"/>
  <c r="U45" i="49" s="1"/>
  <c r="S44" i="49"/>
  <c r="R44" i="49"/>
  <c r="Q44" i="49"/>
  <c r="P44" i="49"/>
  <c r="E44" i="49"/>
  <c r="U44" i="49" s="1"/>
  <c r="O42" i="49"/>
  <c r="N42" i="49"/>
  <c r="M42" i="49"/>
  <c r="L42" i="49"/>
  <c r="K42" i="49"/>
  <c r="J42" i="49"/>
  <c r="I42" i="49"/>
  <c r="H42" i="49"/>
  <c r="G42" i="49"/>
  <c r="F42" i="49"/>
  <c r="C42" i="49"/>
  <c r="E42" i="49" s="1"/>
  <c r="B42" i="49"/>
  <c r="S41" i="49"/>
  <c r="R41" i="49"/>
  <c r="Q41" i="49"/>
  <c r="P41" i="49"/>
  <c r="E41" i="49"/>
  <c r="U41" i="49" s="1"/>
  <c r="S40" i="49"/>
  <c r="R40" i="49"/>
  <c r="Q40" i="49"/>
  <c r="P40" i="49"/>
  <c r="E40" i="49"/>
  <c r="U40" i="49" s="1"/>
  <c r="U39" i="49"/>
  <c r="S39" i="49"/>
  <c r="R39" i="49"/>
  <c r="Q39" i="49"/>
  <c r="P39" i="49"/>
  <c r="E39" i="49"/>
  <c r="T39" i="49" s="1"/>
  <c r="U38" i="49"/>
  <c r="S38" i="49"/>
  <c r="R38" i="49"/>
  <c r="Q38" i="49"/>
  <c r="P38" i="49"/>
  <c r="E38" i="49"/>
  <c r="T38" i="49" s="1"/>
  <c r="S37" i="49"/>
  <c r="R37" i="49"/>
  <c r="Q37" i="49"/>
  <c r="U37" i="49" s="1"/>
  <c r="P37" i="49"/>
  <c r="T37" i="49" s="1"/>
  <c r="E37" i="49"/>
  <c r="O35" i="49"/>
  <c r="N35" i="49"/>
  <c r="M35" i="49"/>
  <c r="L35" i="49"/>
  <c r="K35" i="49"/>
  <c r="J35" i="49"/>
  <c r="I35" i="49"/>
  <c r="S35" i="49" s="1"/>
  <c r="H35" i="49"/>
  <c r="G35" i="49"/>
  <c r="F35" i="49"/>
  <c r="C35" i="49"/>
  <c r="B35" i="49"/>
  <c r="E35" i="49" s="1"/>
  <c r="T34" i="49"/>
  <c r="S34" i="49"/>
  <c r="R34" i="49"/>
  <c r="Q34" i="49"/>
  <c r="P34" i="49"/>
  <c r="E34" i="49"/>
  <c r="O32" i="49"/>
  <c r="N32" i="49"/>
  <c r="M32" i="49"/>
  <c r="L32" i="49"/>
  <c r="K32" i="49"/>
  <c r="J32" i="49"/>
  <c r="I32" i="49"/>
  <c r="S32" i="49" s="1"/>
  <c r="H32" i="49"/>
  <c r="R32" i="49" s="1"/>
  <c r="G32" i="49"/>
  <c r="F32" i="49"/>
  <c r="C32" i="49"/>
  <c r="B32" i="49"/>
  <c r="S31" i="49"/>
  <c r="R31" i="49"/>
  <c r="Q31" i="49"/>
  <c r="P31" i="49"/>
  <c r="E31" i="49"/>
  <c r="S30" i="49"/>
  <c r="R30" i="49"/>
  <c r="Q30" i="49"/>
  <c r="P30" i="49"/>
  <c r="E30" i="49"/>
  <c r="S29" i="49"/>
  <c r="R29" i="49"/>
  <c r="Q29" i="49"/>
  <c r="P29" i="49"/>
  <c r="E29" i="49"/>
  <c r="U29" i="49" s="1"/>
  <c r="S28" i="49"/>
  <c r="R28" i="49"/>
  <c r="Q28" i="49"/>
  <c r="P28" i="49"/>
  <c r="E28" i="49"/>
  <c r="T28" i="49" s="1"/>
  <c r="O26" i="49"/>
  <c r="N26" i="49"/>
  <c r="M26" i="49"/>
  <c r="L26" i="49"/>
  <c r="K26" i="49"/>
  <c r="J26" i="49"/>
  <c r="I26" i="49"/>
  <c r="S26" i="49" s="1"/>
  <c r="H26" i="49"/>
  <c r="P26" i="49" s="1"/>
  <c r="G26" i="49"/>
  <c r="F26" i="49"/>
  <c r="E26" i="49"/>
  <c r="C26" i="49"/>
  <c r="B26" i="49"/>
  <c r="S25" i="49"/>
  <c r="R25" i="49"/>
  <c r="Q25" i="49"/>
  <c r="P25" i="49"/>
  <c r="E25" i="49"/>
  <c r="T25" i="49" s="1"/>
  <c r="S24" i="49"/>
  <c r="R24" i="49"/>
  <c r="Q24" i="49"/>
  <c r="P24" i="49"/>
  <c r="E24" i="49"/>
  <c r="U24" i="49" s="1"/>
  <c r="S23" i="49"/>
  <c r="R23" i="49"/>
  <c r="Q23" i="49"/>
  <c r="P23" i="49"/>
  <c r="E23" i="49"/>
  <c r="U23" i="49" s="1"/>
  <c r="U22" i="49"/>
  <c r="T22" i="49"/>
  <c r="S22" i="49"/>
  <c r="R22" i="49"/>
  <c r="Q22" i="49"/>
  <c r="P22" i="49"/>
  <c r="E22" i="49"/>
  <c r="T21" i="49"/>
  <c r="S21" i="49"/>
  <c r="R21" i="49"/>
  <c r="Q21" i="49"/>
  <c r="P21" i="49"/>
  <c r="E21" i="49"/>
  <c r="U21" i="49" s="1"/>
  <c r="T20" i="49"/>
  <c r="S20" i="49"/>
  <c r="R20" i="49"/>
  <c r="Q20" i="49"/>
  <c r="P20" i="49"/>
  <c r="E20" i="49"/>
  <c r="U20" i="49" s="1"/>
  <c r="S19" i="49"/>
  <c r="R19" i="49"/>
  <c r="Q19" i="49"/>
  <c r="P19" i="49"/>
  <c r="E19" i="49"/>
  <c r="O17" i="49"/>
  <c r="N17" i="49"/>
  <c r="M17" i="49"/>
  <c r="L17" i="49"/>
  <c r="K17" i="49"/>
  <c r="J17" i="49"/>
  <c r="I17" i="49"/>
  <c r="S17" i="49" s="1"/>
  <c r="H17" i="49"/>
  <c r="R17" i="49" s="1"/>
  <c r="G17" i="49"/>
  <c r="F17" i="49"/>
  <c r="E17" i="49"/>
  <c r="C17" i="49"/>
  <c r="B17" i="49"/>
  <c r="S16" i="49"/>
  <c r="R16" i="49"/>
  <c r="Q16" i="49"/>
  <c r="P16" i="49"/>
  <c r="E16" i="49"/>
  <c r="S15" i="49"/>
  <c r="R15" i="49"/>
  <c r="Q15" i="49"/>
  <c r="P15" i="49"/>
  <c r="E15" i="49"/>
  <c r="U15" i="49" s="1"/>
  <c r="S14" i="49"/>
  <c r="R14" i="49"/>
  <c r="Q14" i="49"/>
  <c r="P14" i="49"/>
  <c r="E14" i="49"/>
  <c r="T14" i="49" s="1"/>
  <c r="S13" i="49"/>
  <c r="R13" i="49"/>
  <c r="Q13" i="49"/>
  <c r="P13" i="49"/>
  <c r="E13" i="49"/>
  <c r="U13" i="49" s="1"/>
  <c r="S12" i="49"/>
  <c r="R12" i="49"/>
  <c r="Q12" i="49"/>
  <c r="P12" i="49"/>
  <c r="E12" i="49"/>
  <c r="U12" i="49" s="1"/>
  <c r="U11" i="49"/>
  <c r="T11" i="49"/>
  <c r="S11" i="49"/>
  <c r="R11" i="49"/>
  <c r="Q11" i="49"/>
  <c r="P11" i="49"/>
  <c r="E11" i="49"/>
  <c r="T10" i="49"/>
  <c r="S10" i="49"/>
  <c r="R10" i="49"/>
  <c r="Q10" i="49"/>
  <c r="P10" i="49"/>
  <c r="E10" i="49"/>
  <c r="U10" i="49" s="1"/>
  <c r="T9" i="49"/>
  <c r="S9" i="49"/>
  <c r="R9" i="49"/>
  <c r="Q9" i="49"/>
  <c r="P9" i="49"/>
  <c r="E9" i="49"/>
  <c r="U9" i="49" s="1"/>
  <c r="S96" i="48"/>
  <c r="R96" i="48"/>
  <c r="Q96" i="48"/>
  <c r="P96" i="48"/>
  <c r="E96" i="48"/>
  <c r="S95" i="48"/>
  <c r="R95" i="48"/>
  <c r="Q95" i="48"/>
  <c r="P95" i="48"/>
  <c r="E95" i="48"/>
  <c r="U95" i="48" s="1"/>
  <c r="S94" i="48"/>
  <c r="R94" i="48"/>
  <c r="Q94" i="48"/>
  <c r="P94" i="48"/>
  <c r="E94" i="48"/>
  <c r="T94" i="48" s="1"/>
  <c r="S93" i="48"/>
  <c r="R93" i="48"/>
  <c r="Q93" i="48"/>
  <c r="P93" i="48"/>
  <c r="E93" i="48"/>
  <c r="U93" i="48" s="1"/>
  <c r="S92" i="48"/>
  <c r="R92" i="48"/>
  <c r="Q92" i="48"/>
  <c r="P92" i="48"/>
  <c r="E92" i="48"/>
  <c r="U92" i="48" s="1"/>
  <c r="U91" i="48"/>
  <c r="T91" i="48"/>
  <c r="S91" i="48"/>
  <c r="R91" i="48"/>
  <c r="Q91" i="48"/>
  <c r="P91" i="48"/>
  <c r="E91" i="48"/>
  <c r="U90" i="48"/>
  <c r="T90" i="48"/>
  <c r="S90" i="48"/>
  <c r="R90" i="48"/>
  <c r="Q90" i="48"/>
  <c r="P90" i="48"/>
  <c r="E90" i="48"/>
  <c r="T89" i="48"/>
  <c r="S89" i="48"/>
  <c r="R89" i="48"/>
  <c r="Q89" i="48"/>
  <c r="P89" i="48"/>
  <c r="E89" i="48"/>
  <c r="U89" i="48" s="1"/>
  <c r="U88" i="48"/>
  <c r="S88" i="48"/>
  <c r="R88" i="48"/>
  <c r="Q88" i="48"/>
  <c r="P88" i="48"/>
  <c r="E88" i="48"/>
  <c r="O75" i="48"/>
  <c r="N75" i="48"/>
  <c r="M75" i="48"/>
  <c r="L75" i="48"/>
  <c r="K75" i="48"/>
  <c r="J75" i="48"/>
  <c r="I75" i="48"/>
  <c r="H75" i="48"/>
  <c r="G75" i="48"/>
  <c r="F75" i="48"/>
  <c r="C75" i="48"/>
  <c r="B75" i="48"/>
  <c r="O74" i="48"/>
  <c r="N74" i="48"/>
  <c r="M74" i="48"/>
  <c r="L74" i="48"/>
  <c r="K74" i="48"/>
  <c r="J74" i="48"/>
  <c r="I74" i="48"/>
  <c r="H74" i="48"/>
  <c r="G74" i="48"/>
  <c r="F74" i="48"/>
  <c r="C74" i="48"/>
  <c r="B74" i="48"/>
  <c r="O73" i="48"/>
  <c r="N73" i="48"/>
  <c r="M73" i="48"/>
  <c r="L73" i="48"/>
  <c r="K73" i="48"/>
  <c r="J73" i="48"/>
  <c r="R73" i="48" s="1"/>
  <c r="I73" i="48"/>
  <c r="H73" i="48"/>
  <c r="G73" i="48"/>
  <c r="F73" i="48"/>
  <c r="C73" i="48"/>
  <c r="B73" i="48"/>
  <c r="U72" i="48"/>
  <c r="T72" i="48"/>
  <c r="S72" i="48"/>
  <c r="R72" i="48"/>
  <c r="Q72" i="48"/>
  <c r="P72" i="48"/>
  <c r="E72" i="48"/>
  <c r="S71" i="48"/>
  <c r="R71" i="48"/>
  <c r="Q71" i="48"/>
  <c r="P71" i="48"/>
  <c r="E71" i="48"/>
  <c r="T71" i="48" s="1"/>
  <c r="O69" i="48"/>
  <c r="N69" i="48"/>
  <c r="M69" i="48"/>
  <c r="L69" i="48"/>
  <c r="K69" i="48"/>
  <c r="J69" i="48"/>
  <c r="I69" i="48"/>
  <c r="H69" i="48"/>
  <c r="G69" i="48"/>
  <c r="F69" i="48"/>
  <c r="C69" i="48"/>
  <c r="B69" i="48"/>
  <c r="O68" i="48"/>
  <c r="N68" i="48"/>
  <c r="M68" i="48"/>
  <c r="L68" i="48"/>
  <c r="K68" i="48"/>
  <c r="J68" i="48"/>
  <c r="I68" i="48"/>
  <c r="S68" i="48" s="1"/>
  <c r="H68" i="48"/>
  <c r="G68" i="48"/>
  <c r="F68" i="48"/>
  <c r="C68" i="48"/>
  <c r="B68" i="48"/>
  <c r="U67" i="48"/>
  <c r="S67" i="48"/>
  <c r="R67" i="48"/>
  <c r="Q67" i="48"/>
  <c r="P67" i="48"/>
  <c r="E67" i="48"/>
  <c r="T67" i="48" s="1"/>
  <c r="U66" i="48"/>
  <c r="T66" i="48"/>
  <c r="S66" i="48"/>
  <c r="R66" i="48"/>
  <c r="Q66" i="48"/>
  <c r="P66" i="48"/>
  <c r="E66" i="48"/>
  <c r="S65" i="48"/>
  <c r="R65" i="48"/>
  <c r="Q65" i="48"/>
  <c r="P65" i="48"/>
  <c r="E65" i="48"/>
  <c r="S64" i="48"/>
  <c r="R64" i="48"/>
  <c r="Q64" i="48"/>
  <c r="P64" i="48"/>
  <c r="E64" i="48"/>
  <c r="U64" i="48" s="1"/>
  <c r="S63" i="48"/>
  <c r="R63" i="48"/>
  <c r="Q63" i="48"/>
  <c r="P63" i="48"/>
  <c r="E63" i="48"/>
  <c r="U63" i="48" s="1"/>
  <c r="O61" i="48"/>
  <c r="N61" i="48"/>
  <c r="M61" i="48"/>
  <c r="L61" i="48"/>
  <c r="K61" i="48"/>
  <c r="J61" i="48"/>
  <c r="I61" i="48"/>
  <c r="S61" i="48" s="1"/>
  <c r="H61" i="48"/>
  <c r="P61" i="48" s="1"/>
  <c r="C61" i="48"/>
  <c r="B61" i="48"/>
  <c r="S60" i="48"/>
  <c r="R60" i="48"/>
  <c r="Q60" i="48"/>
  <c r="P60" i="48"/>
  <c r="E60" i="48"/>
  <c r="U60" i="48" s="1"/>
  <c r="S59" i="48"/>
  <c r="R59" i="48"/>
  <c r="Q59" i="48"/>
  <c r="P59" i="48"/>
  <c r="E59" i="48"/>
  <c r="T59" i="48" s="1"/>
  <c r="U58" i="48"/>
  <c r="T58" i="48"/>
  <c r="S58" i="48"/>
  <c r="R58" i="48"/>
  <c r="Q58" i="48"/>
  <c r="P58" i="48"/>
  <c r="E58" i="48"/>
  <c r="S57" i="48"/>
  <c r="R57" i="48"/>
  <c r="Q57" i="48"/>
  <c r="P57" i="48"/>
  <c r="E57" i="48"/>
  <c r="O55" i="48"/>
  <c r="N55" i="48"/>
  <c r="M55" i="48"/>
  <c r="L55" i="48"/>
  <c r="K55" i="48"/>
  <c r="J55" i="48"/>
  <c r="I55" i="48"/>
  <c r="S55" i="48" s="1"/>
  <c r="H55" i="48"/>
  <c r="R55" i="48" s="1"/>
  <c r="G55" i="48"/>
  <c r="F55" i="48"/>
  <c r="C55" i="48"/>
  <c r="B55" i="48"/>
  <c r="U54" i="48"/>
  <c r="S54" i="48"/>
  <c r="R54" i="48"/>
  <c r="Q54" i="48"/>
  <c r="P54" i="48"/>
  <c r="E54" i="48"/>
  <c r="T54" i="48" s="1"/>
  <c r="U53" i="48"/>
  <c r="S53" i="48"/>
  <c r="R53" i="48"/>
  <c r="Q53" i="48"/>
  <c r="P53" i="48"/>
  <c r="E53" i="48"/>
  <c r="T53" i="48" s="1"/>
  <c r="S52" i="48"/>
  <c r="R52" i="48"/>
  <c r="Q52" i="48"/>
  <c r="P52" i="48"/>
  <c r="E52" i="48"/>
  <c r="U52" i="48" s="1"/>
  <c r="S51" i="48"/>
  <c r="R51" i="48"/>
  <c r="Q51" i="48"/>
  <c r="P51" i="48"/>
  <c r="E51" i="48"/>
  <c r="T51" i="48" s="1"/>
  <c r="S50" i="48"/>
  <c r="R50" i="48"/>
  <c r="Q50" i="48"/>
  <c r="P50" i="48"/>
  <c r="E50" i="48"/>
  <c r="U50" i="48" s="1"/>
  <c r="S49" i="48"/>
  <c r="R49" i="48"/>
  <c r="Q49" i="48"/>
  <c r="P49" i="48"/>
  <c r="E49" i="48"/>
  <c r="U49" i="48" s="1"/>
  <c r="S48" i="48"/>
  <c r="R48" i="48"/>
  <c r="Q48" i="48"/>
  <c r="P48" i="48"/>
  <c r="E48" i="48"/>
  <c r="T48" i="48" s="1"/>
  <c r="U47" i="48"/>
  <c r="S47" i="48"/>
  <c r="R47" i="48"/>
  <c r="Q47" i="48"/>
  <c r="P47" i="48"/>
  <c r="E47" i="48"/>
  <c r="T47" i="48" s="1"/>
  <c r="S46" i="48"/>
  <c r="R46" i="48"/>
  <c r="Q46" i="48"/>
  <c r="P46" i="48"/>
  <c r="E46" i="48"/>
  <c r="U45" i="48"/>
  <c r="S45" i="48"/>
  <c r="R45" i="48"/>
  <c r="Q45" i="48"/>
  <c r="P45" i="48"/>
  <c r="E45" i="48"/>
  <c r="S44" i="48"/>
  <c r="R44" i="48"/>
  <c r="Q44" i="48"/>
  <c r="P44" i="48"/>
  <c r="E44" i="48"/>
  <c r="U44" i="48" s="1"/>
  <c r="O42" i="48"/>
  <c r="N42" i="48"/>
  <c r="M42" i="48"/>
  <c r="L42" i="48"/>
  <c r="K42" i="48"/>
  <c r="J42" i="48"/>
  <c r="I42" i="48"/>
  <c r="H42" i="48"/>
  <c r="R42" i="48" s="1"/>
  <c r="G42" i="48"/>
  <c r="F42" i="48"/>
  <c r="C42" i="48"/>
  <c r="B42" i="48"/>
  <c r="S41" i="48"/>
  <c r="R41" i="48"/>
  <c r="Q41" i="48"/>
  <c r="P41" i="48"/>
  <c r="E41" i="48"/>
  <c r="U41" i="48" s="1"/>
  <c r="S40" i="48"/>
  <c r="R40" i="48"/>
  <c r="Q40" i="48"/>
  <c r="P40" i="48"/>
  <c r="E40" i="48"/>
  <c r="T40" i="48" s="1"/>
  <c r="S39" i="48"/>
  <c r="R39" i="48"/>
  <c r="Q39" i="48"/>
  <c r="P39" i="48"/>
  <c r="E39" i="48"/>
  <c r="U39" i="48" s="1"/>
  <c r="S38" i="48"/>
  <c r="R38" i="48"/>
  <c r="Q38" i="48"/>
  <c r="P38" i="48"/>
  <c r="E38" i="48"/>
  <c r="U38" i="48" s="1"/>
  <c r="U37" i="48"/>
  <c r="T37" i="48"/>
  <c r="S37" i="48"/>
  <c r="R37" i="48"/>
  <c r="Q37" i="48"/>
  <c r="P37" i="48"/>
  <c r="E37" i="48"/>
  <c r="O35" i="48"/>
  <c r="N35" i="48"/>
  <c r="M35" i="48"/>
  <c r="L35" i="48"/>
  <c r="K35" i="48"/>
  <c r="J35" i="48"/>
  <c r="I35" i="48"/>
  <c r="Q35" i="48" s="1"/>
  <c r="H35" i="48"/>
  <c r="G35" i="48"/>
  <c r="F35" i="48"/>
  <c r="C35" i="48"/>
  <c r="B35" i="48"/>
  <c r="E35" i="48" s="1"/>
  <c r="S34" i="48"/>
  <c r="R34" i="48"/>
  <c r="Q34" i="48"/>
  <c r="P34" i="48"/>
  <c r="T34" i="48" s="1"/>
  <c r="E34" i="48"/>
  <c r="U34" i="48" s="1"/>
  <c r="O32" i="48"/>
  <c r="N32" i="48"/>
  <c r="M32" i="48"/>
  <c r="L32" i="48"/>
  <c r="K32" i="48"/>
  <c r="J32" i="48"/>
  <c r="I32" i="48"/>
  <c r="H32" i="48"/>
  <c r="G32" i="48"/>
  <c r="F32" i="48"/>
  <c r="C32" i="48"/>
  <c r="B32" i="48"/>
  <c r="E32" i="48" s="1"/>
  <c r="U31" i="48"/>
  <c r="T31" i="48"/>
  <c r="S31" i="48"/>
  <c r="R31" i="48"/>
  <c r="Q31" i="48"/>
  <c r="P31" i="48"/>
  <c r="E31" i="48"/>
  <c r="U30" i="48"/>
  <c r="T30" i="48"/>
  <c r="S30" i="48"/>
  <c r="R30" i="48"/>
  <c r="Q30" i="48"/>
  <c r="P30" i="48"/>
  <c r="E30" i="48"/>
  <c r="S29" i="48"/>
  <c r="R29" i="48"/>
  <c r="Q29" i="48"/>
  <c r="P29" i="48"/>
  <c r="E29" i="48"/>
  <c r="U28" i="48"/>
  <c r="S28" i="48"/>
  <c r="R28" i="48"/>
  <c r="Q28" i="48"/>
  <c r="P28" i="48"/>
  <c r="E28" i="48"/>
  <c r="T28" i="48" s="1"/>
  <c r="O26" i="48"/>
  <c r="N26" i="48"/>
  <c r="M26" i="48"/>
  <c r="L26" i="48"/>
  <c r="K26" i="48"/>
  <c r="J26" i="48"/>
  <c r="I26" i="48"/>
  <c r="S26" i="48" s="1"/>
  <c r="H26" i="48"/>
  <c r="R26" i="48" s="1"/>
  <c r="G26" i="48"/>
  <c r="F26" i="48"/>
  <c r="C26" i="48"/>
  <c r="B26" i="48"/>
  <c r="E26" i="48" s="1"/>
  <c r="U25" i="48"/>
  <c r="S25" i="48"/>
  <c r="R25" i="48"/>
  <c r="Q25" i="48"/>
  <c r="P25" i="48"/>
  <c r="E25" i="48"/>
  <c r="T25" i="48" s="1"/>
  <c r="S24" i="48"/>
  <c r="R24" i="48"/>
  <c r="Q24" i="48"/>
  <c r="P24" i="48"/>
  <c r="E24" i="48"/>
  <c r="U24" i="48" s="1"/>
  <c r="S23" i="48"/>
  <c r="R23" i="48"/>
  <c r="Q23" i="48"/>
  <c r="P23" i="48"/>
  <c r="E23" i="48"/>
  <c r="T23" i="48" s="1"/>
  <c r="S22" i="48"/>
  <c r="R22" i="48"/>
  <c r="Q22" i="48"/>
  <c r="P22" i="48"/>
  <c r="E22" i="48"/>
  <c r="U22" i="48" s="1"/>
  <c r="S21" i="48"/>
  <c r="R21" i="48"/>
  <c r="Q21" i="48"/>
  <c r="P21" i="48"/>
  <c r="E21" i="48"/>
  <c r="U21" i="48" s="1"/>
  <c r="U20" i="48"/>
  <c r="T20" i="48"/>
  <c r="S20" i="48"/>
  <c r="R20" i="48"/>
  <c r="Q20" i="48"/>
  <c r="P20" i="48"/>
  <c r="E20" i="48"/>
  <c r="T19" i="48"/>
  <c r="S19" i="48"/>
  <c r="R19" i="48"/>
  <c r="Q19" i="48"/>
  <c r="P19" i="48"/>
  <c r="E19" i="48"/>
  <c r="U19" i="48" s="1"/>
  <c r="O17" i="48"/>
  <c r="N17" i="48"/>
  <c r="M17" i="48"/>
  <c r="L17" i="48"/>
  <c r="K17" i="48"/>
  <c r="J17" i="48"/>
  <c r="I17" i="48"/>
  <c r="H17" i="48"/>
  <c r="P17" i="48" s="1"/>
  <c r="G17" i="48"/>
  <c r="F17" i="48"/>
  <c r="C17" i="48"/>
  <c r="B17" i="48"/>
  <c r="S16" i="48"/>
  <c r="R16" i="48"/>
  <c r="Q16" i="48"/>
  <c r="P16" i="48"/>
  <c r="E16" i="48"/>
  <c r="U15" i="48"/>
  <c r="T15" i="48"/>
  <c r="S15" i="48"/>
  <c r="R15" i="48"/>
  <c r="Q15" i="48"/>
  <c r="P15" i="48"/>
  <c r="E15" i="48"/>
  <c r="S14" i="48"/>
  <c r="R14" i="48"/>
  <c r="Q14" i="48"/>
  <c r="P14" i="48"/>
  <c r="E14" i="48"/>
  <c r="T13" i="48"/>
  <c r="S13" i="48"/>
  <c r="R13" i="48"/>
  <c r="Q13" i="48"/>
  <c r="P13" i="48"/>
  <c r="E13" i="48"/>
  <c r="U13" i="48" s="1"/>
  <c r="S12" i="48"/>
  <c r="R12" i="48"/>
  <c r="Q12" i="48"/>
  <c r="P12" i="48"/>
  <c r="E12" i="48"/>
  <c r="T12" i="48" s="1"/>
  <c r="S11" i="48"/>
  <c r="R11" i="48"/>
  <c r="Q11" i="48"/>
  <c r="P11" i="48"/>
  <c r="E11" i="48"/>
  <c r="U11" i="48" s="1"/>
  <c r="S10" i="48"/>
  <c r="R10" i="48"/>
  <c r="Q10" i="48"/>
  <c r="P10" i="48"/>
  <c r="E10" i="48"/>
  <c r="U9" i="48"/>
  <c r="T9" i="48"/>
  <c r="S9" i="48"/>
  <c r="R9" i="48"/>
  <c r="Q9" i="48"/>
  <c r="P9" i="48"/>
  <c r="E9" i="48"/>
  <c r="U96" i="47"/>
  <c r="T96" i="47"/>
  <c r="S96" i="47"/>
  <c r="R96" i="47"/>
  <c r="Q96" i="47"/>
  <c r="P96" i="47"/>
  <c r="E96" i="47"/>
  <c r="S95" i="47"/>
  <c r="R95" i="47"/>
  <c r="Q95" i="47"/>
  <c r="P95" i="47"/>
  <c r="E95" i="47"/>
  <c r="U94" i="47"/>
  <c r="S94" i="47"/>
  <c r="R94" i="47"/>
  <c r="Q94" i="47"/>
  <c r="P94" i="47"/>
  <c r="E94" i="47"/>
  <c r="T94" i="47" s="1"/>
  <c r="T93" i="47"/>
  <c r="S93" i="47"/>
  <c r="R93" i="47"/>
  <c r="Q93" i="47"/>
  <c r="P93" i="47"/>
  <c r="E93" i="47"/>
  <c r="U93" i="47" s="1"/>
  <c r="S92" i="47"/>
  <c r="R92" i="47"/>
  <c r="Q92" i="47"/>
  <c r="P92" i="47"/>
  <c r="E92" i="47"/>
  <c r="T92" i="47" s="1"/>
  <c r="S91" i="47"/>
  <c r="R91" i="47"/>
  <c r="Q91" i="47"/>
  <c r="P91" i="47"/>
  <c r="E91" i="47"/>
  <c r="U91" i="47" s="1"/>
  <c r="S90" i="47"/>
  <c r="R90" i="47"/>
  <c r="Q90" i="47"/>
  <c r="P90" i="47"/>
  <c r="E90" i="47"/>
  <c r="U90" i="47" s="1"/>
  <c r="T89" i="47"/>
  <c r="S89" i="47"/>
  <c r="R89" i="47"/>
  <c r="Q89" i="47"/>
  <c r="P89" i="47"/>
  <c r="E89" i="47"/>
  <c r="U89" i="47" s="1"/>
  <c r="U88" i="47"/>
  <c r="T88" i="47"/>
  <c r="S88" i="47"/>
  <c r="R88" i="47"/>
  <c r="Q88" i="47"/>
  <c r="P88" i="47"/>
  <c r="E88" i="47"/>
  <c r="O75" i="47"/>
  <c r="N75" i="47"/>
  <c r="M75" i="47"/>
  <c r="L75" i="47"/>
  <c r="K75" i="47"/>
  <c r="J75" i="47"/>
  <c r="I75" i="47"/>
  <c r="H75" i="47"/>
  <c r="G75" i="47"/>
  <c r="F75" i="47"/>
  <c r="C75" i="47"/>
  <c r="B75" i="47"/>
  <c r="O74" i="47"/>
  <c r="N74" i="47"/>
  <c r="M74" i="47"/>
  <c r="L74" i="47"/>
  <c r="K74" i="47"/>
  <c r="S74" i="47" s="1"/>
  <c r="J74" i="47"/>
  <c r="I74" i="47"/>
  <c r="H74" i="47"/>
  <c r="P74" i="47" s="1"/>
  <c r="G74" i="47"/>
  <c r="F74" i="47"/>
  <c r="C74" i="47"/>
  <c r="B74" i="47"/>
  <c r="E74" i="47" s="1"/>
  <c r="O73" i="47"/>
  <c r="N73" i="47"/>
  <c r="M73" i="47"/>
  <c r="L73" i="47"/>
  <c r="K73" i="47"/>
  <c r="J73" i="47"/>
  <c r="I73" i="47"/>
  <c r="H73" i="47"/>
  <c r="G73" i="47"/>
  <c r="F73" i="47"/>
  <c r="C73" i="47"/>
  <c r="B73" i="47"/>
  <c r="S72" i="47"/>
  <c r="R72" i="47"/>
  <c r="Q72" i="47"/>
  <c r="P72" i="47"/>
  <c r="E72" i="47"/>
  <c r="U72" i="47" s="1"/>
  <c r="S71" i="47"/>
  <c r="R71" i="47"/>
  <c r="Q71" i="47"/>
  <c r="U71" i="47" s="1"/>
  <c r="P71" i="47"/>
  <c r="T71" i="47" s="1"/>
  <c r="E71" i="47"/>
  <c r="O69" i="47"/>
  <c r="N69" i="47"/>
  <c r="M69" i="47"/>
  <c r="L69" i="47"/>
  <c r="K69" i="47"/>
  <c r="J69" i="47"/>
  <c r="I69" i="47"/>
  <c r="H69" i="47"/>
  <c r="G69" i="47"/>
  <c r="F69" i="47"/>
  <c r="C69" i="47"/>
  <c r="B69" i="47"/>
  <c r="O68" i="47"/>
  <c r="N68" i="47"/>
  <c r="M68" i="47"/>
  <c r="L68" i="47"/>
  <c r="K68" i="47"/>
  <c r="J68" i="47"/>
  <c r="I68" i="47"/>
  <c r="H68" i="47"/>
  <c r="G68" i="47"/>
  <c r="F68" i="47"/>
  <c r="C68" i="47"/>
  <c r="B68" i="47"/>
  <c r="E68" i="47" s="1"/>
  <c r="S67" i="47"/>
  <c r="R67" i="47"/>
  <c r="Q67" i="47"/>
  <c r="P67" i="47"/>
  <c r="E67" i="47"/>
  <c r="U67" i="47" s="1"/>
  <c r="T66" i="47"/>
  <c r="S66" i="47"/>
  <c r="R66" i="47"/>
  <c r="Q66" i="47"/>
  <c r="P66" i="47"/>
  <c r="E66" i="47"/>
  <c r="U66" i="47" s="1"/>
  <c r="S65" i="47"/>
  <c r="R65" i="47"/>
  <c r="Q65" i="47"/>
  <c r="P65" i="47"/>
  <c r="E65" i="47"/>
  <c r="U65" i="47" s="1"/>
  <c r="S64" i="47"/>
  <c r="R64" i="47"/>
  <c r="Q64" i="47"/>
  <c r="P64" i="47"/>
  <c r="E64" i="47"/>
  <c r="U64" i="47" s="1"/>
  <c r="U63" i="47"/>
  <c r="S63" i="47"/>
  <c r="R63" i="47"/>
  <c r="Q63" i="47"/>
  <c r="P63" i="47"/>
  <c r="E63" i="47"/>
  <c r="O61" i="47"/>
  <c r="N61" i="47"/>
  <c r="M61" i="47"/>
  <c r="L61" i="47"/>
  <c r="K61" i="47"/>
  <c r="J61" i="47"/>
  <c r="I61" i="47"/>
  <c r="S61" i="47" s="1"/>
  <c r="H61" i="47"/>
  <c r="R61" i="47" s="1"/>
  <c r="C61" i="47"/>
  <c r="B61" i="47"/>
  <c r="S60" i="47"/>
  <c r="R60" i="47"/>
  <c r="Q60" i="47"/>
  <c r="P60" i="47"/>
  <c r="E60" i="47"/>
  <c r="T60" i="47" s="1"/>
  <c r="S59" i="47"/>
  <c r="R59" i="47"/>
  <c r="Q59" i="47"/>
  <c r="P59" i="47"/>
  <c r="E59" i="47"/>
  <c r="S58" i="47"/>
  <c r="R58" i="47"/>
  <c r="Q58" i="47"/>
  <c r="P58" i="47"/>
  <c r="E58" i="47"/>
  <c r="U58" i="47" s="1"/>
  <c r="T57" i="47"/>
  <c r="S57" i="47"/>
  <c r="R57" i="47"/>
  <c r="Q57" i="47"/>
  <c r="P57" i="47"/>
  <c r="E57" i="47"/>
  <c r="U57" i="47" s="1"/>
  <c r="O55" i="47"/>
  <c r="N55" i="47"/>
  <c r="M55" i="47"/>
  <c r="L55" i="47"/>
  <c r="K55" i="47"/>
  <c r="J55" i="47"/>
  <c r="I55" i="47"/>
  <c r="H55" i="47"/>
  <c r="G55" i="47"/>
  <c r="F55" i="47"/>
  <c r="C55" i="47"/>
  <c r="B55" i="47"/>
  <c r="T54" i="47"/>
  <c r="S54" i="47"/>
  <c r="R54" i="47"/>
  <c r="Q54" i="47"/>
  <c r="P54" i="47"/>
  <c r="E54" i="47"/>
  <c r="U54" i="47" s="1"/>
  <c r="S53" i="47"/>
  <c r="R53" i="47"/>
  <c r="Q53" i="47"/>
  <c r="P53" i="47"/>
  <c r="E53" i="47"/>
  <c r="U52" i="47"/>
  <c r="T52" i="47"/>
  <c r="S52" i="47"/>
  <c r="R52" i="47"/>
  <c r="Q52" i="47"/>
  <c r="P52" i="47"/>
  <c r="E52" i="47"/>
  <c r="U51" i="47"/>
  <c r="S51" i="47"/>
  <c r="R51" i="47"/>
  <c r="Q51" i="47"/>
  <c r="P51" i="47"/>
  <c r="E51" i="47"/>
  <c r="T51" i="47" s="1"/>
  <c r="T50" i="47"/>
  <c r="S50" i="47"/>
  <c r="R50" i="47"/>
  <c r="Q50" i="47"/>
  <c r="P50" i="47"/>
  <c r="E50" i="47"/>
  <c r="U50" i="47" s="1"/>
  <c r="S49" i="47"/>
  <c r="R49" i="47"/>
  <c r="Q49" i="47"/>
  <c r="P49" i="47"/>
  <c r="E49" i="47"/>
  <c r="T49" i="47" s="1"/>
  <c r="S48" i="47"/>
  <c r="R48" i="47"/>
  <c r="Q48" i="47"/>
  <c r="P48" i="47"/>
  <c r="E48" i="47"/>
  <c r="S47" i="47"/>
  <c r="R47" i="47"/>
  <c r="Q47" i="47"/>
  <c r="P47" i="47"/>
  <c r="E47" i="47"/>
  <c r="U46" i="47"/>
  <c r="T46" i="47"/>
  <c r="S46" i="47"/>
  <c r="R46" i="47"/>
  <c r="Q46" i="47"/>
  <c r="P46" i="47"/>
  <c r="E46" i="47"/>
  <c r="S45" i="47"/>
  <c r="R45" i="47"/>
  <c r="Q45" i="47"/>
  <c r="P45" i="47"/>
  <c r="E45" i="47"/>
  <c r="S44" i="47"/>
  <c r="R44" i="47"/>
  <c r="Q44" i="47"/>
  <c r="P44" i="47"/>
  <c r="E44" i="47"/>
  <c r="O42" i="47"/>
  <c r="N42" i="47"/>
  <c r="M42" i="47"/>
  <c r="L42" i="47"/>
  <c r="K42" i="47"/>
  <c r="J42" i="47"/>
  <c r="I42" i="47"/>
  <c r="S42" i="47" s="1"/>
  <c r="H42" i="47"/>
  <c r="R42" i="47" s="1"/>
  <c r="G42" i="47"/>
  <c r="F42" i="47"/>
  <c r="C42" i="47"/>
  <c r="B42" i="47"/>
  <c r="E42" i="47" s="1"/>
  <c r="U41" i="47"/>
  <c r="T41" i="47"/>
  <c r="S41" i="47"/>
  <c r="R41" i="47"/>
  <c r="Q41" i="47"/>
  <c r="P41" i="47"/>
  <c r="E41" i="47"/>
  <c r="S40" i="47"/>
  <c r="R40" i="47"/>
  <c r="Q40" i="47"/>
  <c r="P40" i="47"/>
  <c r="E40" i="47"/>
  <c r="T39" i="47"/>
  <c r="S39" i="47"/>
  <c r="R39" i="47"/>
  <c r="Q39" i="47"/>
  <c r="P39" i="47"/>
  <c r="E39" i="47"/>
  <c r="U39" i="47" s="1"/>
  <c r="S38" i="47"/>
  <c r="R38" i="47"/>
  <c r="Q38" i="47"/>
  <c r="P38" i="47"/>
  <c r="E38" i="47"/>
  <c r="T38" i="47" s="1"/>
  <c r="S37" i="47"/>
  <c r="R37" i="47"/>
  <c r="Q37" i="47"/>
  <c r="P37" i="47"/>
  <c r="E37" i="47"/>
  <c r="O35" i="47"/>
  <c r="N35" i="47"/>
  <c r="M35" i="47"/>
  <c r="L35" i="47"/>
  <c r="K35" i="47"/>
  <c r="S35" i="47" s="1"/>
  <c r="J35" i="47"/>
  <c r="R35" i="47" s="1"/>
  <c r="I35" i="47"/>
  <c r="H35" i="47"/>
  <c r="G35" i="47"/>
  <c r="F35" i="47"/>
  <c r="C35" i="47"/>
  <c r="B35" i="47"/>
  <c r="S34" i="47"/>
  <c r="R34" i="47"/>
  <c r="Q34" i="47"/>
  <c r="P34" i="47"/>
  <c r="E34" i="47"/>
  <c r="O32" i="47"/>
  <c r="N32" i="47"/>
  <c r="M32" i="47"/>
  <c r="L32" i="47"/>
  <c r="K32" i="47"/>
  <c r="J32" i="47"/>
  <c r="I32" i="47"/>
  <c r="S32" i="47" s="1"/>
  <c r="H32" i="47"/>
  <c r="G32" i="47"/>
  <c r="F32" i="47"/>
  <c r="E32" i="47"/>
  <c r="C32" i="47"/>
  <c r="B32" i="47"/>
  <c r="S31" i="47"/>
  <c r="R31" i="47"/>
  <c r="Q31" i="47"/>
  <c r="P31" i="47"/>
  <c r="E31" i="47"/>
  <c r="S30" i="47"/>
  <c r="R30" i="47"/>
  <c r="Q30" i="47"/>
  <c r="P30" i="47"/>
  <c r="E30" i="47"/>
  <c r="S29" i="47"/>
  <c r="R29" i="47"/>
  <c r="Q29" i="47"/>
  <c r="P29" i="47"/>
  <c r="E29" i="47"/>
  <c r="U29" i="47" s="1"/>
  <c r="S28" i="47"/>
  <c r="R28" i="47"/>
  <c r="Q28" i="47"/>
  <c r="P28" i="47"/>
  <c r="E28" i="47"/>
  <c r="U28" i="47" s="1"/>
  <c r="O26" i="47"/>
  <c r="N26" i="47"/>
  <c r="M26" i="47"/>
  <c r="L26" i="47"/>
  <c r="K26" i="47"/>
  <c r="J26" i="47"/>
  <c r="I26" i="47"/>
  <c r="S26" i="47" s="1"/>
  <c r="H26" i="47"/>
  <c r="R26" i="47" s="1"/>
  <c r="G26" i="47"/>
  <c r="F26" i="47"/>
  <c r="C26" i="47"/>
  <c r="B26" i="47"/>
  <c r="S25" i="47"/>
  <c r="R25" i="47"/>
  <c r="Q25" i="47"/>
  <c r="P25" i="47"/>
  <c r="E25" i="47"/>
  <c r="U25" i="47" s="1"/>
  <c r="U24" i="47"/>
  <c r="S24" i="47"/>
  <c r="R24" i="47"/>
  <c r="Q24" i="47"/>
  <c r="P24" i="47"/>
  <c r="E24" i="47"/>
  <c r="T24" i="47" s="1"/>
  <c r="U23" i="47"/>
  <c r="S23" i="47"/>
  <c r="R23" i="47"/>
  <c r="Q23" i="47"/>
  <c r="P23" i="47"/>
  <c r="E23" i="47"/>
  <c r="T23" i="47" s="1"/>
  <c r="S22" i="47"/>
  <c r="R22" i="47"/>
  <c r="Q22" i="47"/>
  <c r="P22" i="47"/>
  <c r="E22" i="47"/>
  <c r="U22" i="47" s="1"/>
  <c r="S21" i="47"/>
  <c r="R21" i="47"/>
  <c r="Q21" i="47"/>
  <c r="P21" i="47"/>
  <c r="E21" i="47"/>
  <c r="T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U19" i="47" s="1"/>
  <c r="O17" i="47"/>
  <c r="N17" i="47"/>
  <c r="M17" i="47"/>
  <c r="L17" i="47"/>
  <c r="K17" i="47"/>
  <c r="Q17" i="47" s="1"/>
  <c r="J17" i="47"/>
  <c r="R17" i="47" s="1"/>
  <c r="I17" i="47"/>
  <c r="H17" i="47"/>
  <c r="G17" i="47"/>
  <c r="F17" i="47"/>
  <c r="C17" i="47"/>
  <c r="B17" i="47"/>
  <c r="S16" i="47"/>
  <c r="R16" i="47"/>
  <c r="Q16" i="47"/>
  <c r="P16" i="47"/>
  <c r="E16" i="47"/>
  <c r="U15" i="47"/>
  <c r="S15" i="47"/>
  <c r="R15" i="47"/>
  <c r="Q15" i="47"/>
  <c r="P15" i="47"/>
  <c r="E15" i="47"/>
  <c r="U14" i="47"/>
  <c r="T14" i="47"/>
  <c r="S14" i="47"/>
  <c r="R14" i="47"/>
  <c r="Q14" i="47"/>
  <c r="P14" i="47"/>
  <c r="E14" i="47"/>
  <c r="S13" i="47"/>
  <c r="R13" i="47"/>
  <c r="Q13" i="47"/>
  <c r="P13" i="47"/>
  <c r="E13" i="47"/>
  <c r="U12" i="47"/>
  <c r="S12" i="47"/>
  <c r="R12" i="47"/>
  <c r="Q12" i="47"/>
  <c r="P12" i="47"/>
  <c r="E12" i="47"/>
  <c r="T12" i="47" s="1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Q9" i="47"/>
  <c r="P9" i="47"/>
  <c r="E9" i="47"/>
  <c r="S96" i="46"/>
  <c r="R96" i="46"/>
  <c r="Q96" i="46"/>
  <c r="P96" i="46"/>
  <c r="E96" i="46"/>
  <c r="U96" i="46" s="1"/>
  <c r="T95" i="46"/>
  <c r="S95" i="46"/>
  <c r="R95" i="46"/>
  <c r="Q95" i="46"/>
  <c r="P95" i="46"/>
  <c r="E95" i="46"/>
  <c r="U95" i="46" s="1"/>
  <c r="S94" i="46"/>
  <c r="R94" i="46"/>
  <c r="Q94" i="46"/>
  <c r="P94" i="46"/>
  <c r="E94" i="46"/>
  <c r="S93" i="46"/>
  <c r="R93" i="46"/>
  <c r="Q93" i="46"/>
  <c r="P93" i="46"/>
  <c r="E93" i="46"/>
  <c r="U93" i="46" s="1"/>
  <c r="S92" i="46"/>
  <c r="R92" i="46"/>
  <c r="Q92" i="46"/>
  <c r="P92" i="46"/>
  <c r="E92" i="46"/>
  <c r="S91" i="46"/>
  <c r="R91" i="46"/>
  <c r="Q91" i="46"/>
  <c r="P91" i="46"/>
  <c r="E91" i="46"/>
  <c r="U91" i="46" s="1"/>
  <c r="S90" i="46"/>
  <c r="R90" i="46"/>
  <c r="Q90" i="46"/>
  <c r="P90" i="46"/>
  <c r="E90" i="46"/>
  <c r="T90" i="46" s="1"/>
  <c r="S89" i="46"/>
  <c r="R89" i="46"/>
  <c r="Q89" i="46"/>
  <c r="P89" i="46"/>
  <c r="E89" i="46"/>
  <c r="S88" i="46"/>
  <c r="R88" i="46"/>
  <c r="Q88" i="46"/>
  <c r="P88" i="46"/>
  <c r="E88" i="46"/>
  <c r="O75" i="46"/>
  <c r="N75" i="46"/>
  <c r="M75" i="46"/>
  <c r="L75" i="46"/>
  <c r="K75" i="46"/>
  <c r="J75" i="46"/>
  <c r="I75" i="46"/>
  <c r="H75" i="46"/>
  <c r="G75" i="46"/>
  <c r="F75" i="46"/>
  <c r="C75" i="46"/>
  <c r="B75" i="46"/>
  <c r="O74" i="46"/>
  <c r="N74" i="46"/>
  <c r="M74" i="46"/>
  <c r="L74" i="46"/>
  <c r="K74" i="46"/>
  <c r="S74" i="46" s="1"/>
  <c r="J74" i="46"/>
  <c r="I74" i="46"/>
  <c r="H74" i="46"/>
  <c r="G74" i="46"/>
  <c r="F74" i="46"/>
  <c r="C74" i="46"/>
  <c r="B74" i="46"/>
  <c r="S73" i="46"/>
  <c r="O73" i="46"/>
  <c r="N73" i="46"/>
  <c r="M73" i="46"/>
  <c r="L73" i="46"/>
  <c r="K73" i="46"/>
  <c r="J73" i="46"/>
  <c r="I73" i="46"/>
  <c r="H73" i="46"/>
  <c r="G73" i="46"/>
  <c r="F73" i="46"/>
  <c r="C73" i="46"/>
  <c r="B73" i="46"/>
  <c r="E73" i="46" s="1"/>
  <c r="S72" i="46"/>
  <c r="R72" i="46"/>
  <c r="Q72" i="46"/>
  <c r="P72" i="46"/>
  <c r="E72" i="46"/>
  <c r="T72" i="46" s="1"/>
  <c r="S71" i="46"/>
  <c r="R71" i="46"/>
  <c r="Q71" i="46"/>
  <c r="P71" i="46"/>
  <c r="E71" i="46"/>
  <c r="O69" i="46"/>
  <c r="N69" i="46"/>
  <c r="M69" i="46"/>
  <c r="L69" i="46"/>
  <c r="K69" i="46"/>
  <c r="J69" i="46"/>
  <c r="I69" i="46"/>
  <c r="H69" i="46"/>
  <c r="G69" i="46"/>
  <c r="F69" i="46"/>
  <c r="C69" i="46"/>
  <c r="B69" i="46"/>
  <c r="O68" i="46"/>
  <c r="N68" i="46"/>
  <c r="M68" i="46"/>
  <c r="L68" i="46"/>
  <c r="K68" i="46"/>
  <c r="J68" i="46"/>
  <c r="I68" i="46"/>
  <c r="H68" i="46"/>
  <c r="R68" i="46" s="1"/>
  <c r="G68" i="46"/>
  <c r="F68" i="46"/>
  <c r="C68" i="46"/>
  <c r="B68" i="46"/>
  <c r="E68" i="46" s="1"/>
  <c r="S67" i="46"/>
  <c r="R67" i="46"/>
  <c r="Q67" i="46"/>
  <c r="P67" i="46"/>
  <c r="E67" i="46"/>
  <c r="T67" i="46" s="1"/>
  <c r="S66" i="46"/>
  <c r="R66" i="46"/>
  <c r="Q66" i="46"/>
  <c r="P66" i="46"/>
  <c r="E66" i="46"/>
  <c r="T66" i="46" s="1"/>
  <c r="S65" i="46"/>
  <c r="R65" i="46"/>
  <c r="Q65" i="46"/>
  <c r="P65" i="46"/>
  <c r="E65" i="46"/>
  <c r="U65" i="46" s="1"/>
  <c r="T64" i="46"/>
  <c r="S64" i="46"/>
  <c r="R64" i="46"/>
  <c r="Q64" i="46"/>
  <c r="P64" i="46"/>
  <c r="E64" i="46"/>
  <c r="U64" i="46" s="1"/>
  <c r="T63" i="46"/>
  <c r="S63" i="46"/>
  <c r="R63" i="46"/>
  <c r="Q63" i="46"/>
  <c r="P63" i="46"/>
  <c r="E63" i="46"/>
  <c r="U63" i="46" s="1"/>
  <c r="O61" i="46"/>
  <c r="N61" i="46"/>
  <c r="M61" i="46"/>
  <c r="L61" i="46"/>
  <c r="K61" i="46"/>
  <c r="J61" i="46"/>
  <c r="I61" i="46"/>
  <c r="S61" i="46" s="1"/>
  <c r="H61" i="46"/>
  <c r="R61" i="46" s="1"/>
  <c r="C61" i="46"/>
  <c r="B61" i="46"/>
  <c r="U60" i="46"/>
  <c r="T60" i="46"/>
  <c r="S60" i="46"/>
  <c r="R60" i="46"/>
  <c r="Q60" i="46"/>
  <c r="P60" i="46"/>
  <c r="E60" i="46"/>
  <c r="S59" i="46"/>
  <c r="R59" i="46"/>
  <c r="Q59" i="46"/>
  <c r="P59" i="46"/>
  <c r="E59" i="46"/>
  <c r="U59" i="46" s="1"/>
  <c r="S58" i="46"/>
  <c r="R58" i="46"/>
  <c r="Q58" i="46"/>
  <c r="P58" i="46"/>
  <c r="E58" i="46"/>
  <c r="T58" i="46" s="1"/>
  <c r="S57" i="46"/>
  <c r="R57" i="46"/>
  <c r="Q57" i="46"/>
  <c r="P57" i="46"/>
  <c r="E57" i="46"/>
  <c r="T57" i="46" s="1"/>
  <c r="O55" i="46"/>
  <c r="N55" i="46"/>
  <c r="M55" i="46"/>
  <c r="L55" i="46"/>
  <c r="K55" i="46"/>
  <c r="J55" i="46"/>
  <c r="I55" i="46"/>
  <c r="H55" i="46"/>
  <c r="R55" i="46" s="1"/>
  <c r="G55" i="46"/>
  <c r="F55" i="46"/>
  <c r="C55" i="46"/>
  <c r="B55" i="46"/>
  <c r="S54" i="46"/>
  <c r="R54" i="46"/>
  <c r="Q54" i="46"/>
  <c r="P54" i="46"/>
  <c r="E54" i="46"/>
  <c r="T54" i="46" s="1"/>
  <c r="T53" i="46"/>
  <c r="S53" i="46"/>
  <c r="R53" i="46"/>
  <c r="Q53" i="46"/>
  <c r="P53" i="46"/>
  <c r="E53" i="46"/>
  <c r="U53" i="46" s="1"/>
  <c r="U52" i="46"/>
  <c r="S52" i="46"/>
  <c r="R52" i="46"/>
  <c r="Q52" i="46"/>
  <c r="P52" i="46"/>
  <c r="E52" i="46"/>
  <c r="T52" i="46" s="1"/>
  <c r="S51" i="46"/>
  <c r="R51" i="46"/>
  <c r="Q51" i="46"/>
  <c r="P51" i="46"/>
  <c r="E51" i="46"/>
  <c r="U51" i="46" s="1"/>
  <c r="U50" i="46"/>
  <c r="T50" i="46"/>
  <c r="S50" i="46"/>
  <c r="R50" i="46"/>
  <c r="Q50" i="46"/>
  <c r="P50" i="46"/>
  <c r="E50" i="46"/>
  <c r="S49" i="46"/>
  <c r="R49" i="46"/>
  <c r="Q49" i="46"/>
  <c r="P49" i="46"/>
  <c r="E49" i="46"/>
  <c r="U49" i="46" s="1"/>
  <c r="S48" i="46"/>
  <c r="R48" i="46"/>
  <c r="Q48" i="46"/>
  <c r="P48" i="46"/>
  <c r="E48" i="46"/>
  <c r="U48" i="46" s="1"/>
  <c r="S47" i="46"/>
  <c r="R47" i="46"/>
  <c r="Q47" i="46"/>
  <c r="P47" i="46"/>
  <c r="E47" i="46"/>
  <c r="T47" i="46" s="1"/>
  <c r="S46" i="46"/>
  <c r="R46" i="46"/>
  <c r="Q46" i="46"/>
  <c r="P46" i="46"/>
  <c r="E46" i="46"/>
  <c r="T46" i="46" s="1"/>
  <c r="S45" i="46"/>
  <c r="R45" i="46"/>
  <c r="Q45" i="46"/>
  <c r="P45" i="46"/>
  <c r="E45" i="46"/>
  <c r="T45" i="46" s="1"/>
  <c r="T44" i="46"/>
  <c r="S44" i="46"/>
  <c r="R44" i="46"/>
  <c r="Q44" i="46"/>
  <c r="P44" i="46"/>
  <c r="E44" i="46"/>
  <c r="U44" i="46" s="1"/>
  <c r="O42" i="46"/>
  <c r="N42" i="46"/>
  <c r="M42" i="46"/>
  <c r="L42" i="46"/>
  <c r="K42" i="46"/>
  <c r="J42" i="46"/>
  <c r="I42" i="46"/>
  <c r="H42" i="46"/>
  <c r="G42" i="46"/>
  <c r="F42" i="46"/>
  <c r="C42" i="46"/>
  <c r="B42" i="46"/>
  <c r="E42" i="46" s="1"/>
  <c r="S41" i="46"/>
  <c r="R41" i="46"/>
  <c r="Q41" i="46"/>
  <c r="P41" i="46"/>
  <c r="E41" i="46"/>
  <c r="U40" i="46"/>
  <c r="T40" i="46"/>
  <c r="S40" i="46"/>
  <c r="R40" i="46"/>
  <c r="Q40" i="46"/>
  <c r="P40" i="46"/>
  <c r="E40" i="46"/>
  <c r="S39" i="46"/>
  <c r="R39" i="46"/>
  <c r="Q39" i="46"/>
  <c r="P39" i="46"/>
  <c r="E39" i="46"/>
  <c r="U38" i="46"/>
  <c r="S38" i="46"/>
  <c r="R38" i="46"/>
  <c r="Q38" i="46"/>
  <c r="P38" i="46"/>
  <c r="E38" i="46"/>
  <c r="T38" i="46" s="1"/>
  <c r="S37" i="46"/>
  <c r="R37" i="46"/>
  <c r="Q37" i="46"/>
  <c r="P37" i="46"/>
  <c r="E37" i="46"/>
  <c r="T37" i="46" s="1"/>
  <c r="Q35" i="46"/>
  <c r="O35" i="46"/>
  <c r="N35" i="46"/>
  <c r="M35" i="46"/>
  <c r="L35" i="46"/>
  <c r="K35" i="46"/>
  <c r="J35" i="46"/>
  <c r="I35" i="46"/>
  <c r="S35" i="46" s="1"/>
  <c r="H35" i="46"/>
  <c r="R35" i="46" s="1"/>
  <c r="G35" i="46"/>
  <c r="F35" i="46"/>
  <c r="C35" i="46"/>
  <c r="E35" i="46" s="1"/>
  <c r="B35" i="46"/>
  <c r="S34" i="46"/>
  <c r="R34" i="46"/>
  <c r="Q34" i="46"/>
  <c r="P34" i="46"/>
  <c r="E34" i="46"/>
  <c r="O32" i="46"/>
  <c r="N32" i="46"/>
  <c r="M32" i="46"/>
  <c r="L32" i="46"/>
  <c r="K32" i="46"/>
  <c r="J32" i="46"/>
  <c r="I32" i="46"/>
  <c r="S32" i="46" s="1"/>
  <c r="H32" i="46"/>
  <c r="R32" i="46" s="1"/>
  <c r="G32" i="46"/>
  <c r="F32" i="46"/>
  <c r="C32" i="46"/>
  <c r="B32" i="46"/>
  <c r="T31" i="46"/>
  <c r="S31" i="46"/>
  <c r="R31" i="46"/>
  <c r="Q31" i="46"/>
  <c r="P31" i="46"/>
  <c r="E31" i="46"/>
  <c r="U31" i="46" s="1"/>
  <c r="S30" i="46"/>
  <c r="R30" i="46"/>
  <c r="Q30" i="46"/>
  <c r="P30" i="46"/>
  <c r="E30" i="46"/>
  <c r="T30" i="46" s="1"/>
  <c r="S29" i="46"/>
  <c r="R29" i="46"/>
  <c r="Q29" i="46"/>
  <c r="P29" i="46"/>
  <c r="E29" i="46"/>
  <c r="T29" i="46" s="1"/>
  <c r="S28" i="46"/>
  <c r="R28" i="46"/>
  <c r="Q28" i="46"/>
  <c r="P28" i="46"/>
  <c r="E28" i="46"/>
  <c r="U28" i="46" s="1"/>
  <c r="O26" i="46"/>
  <c r="N26" i="46"/>
  <c r="M26" i="46"/>
  <c r="L26" i="46"/>
  <c r="K26" i="46"/>
  <c r="J26" i="46"/>
  <c r="I26" i="46"/>
  <c r="S26" i="46" s="1"/>
  <c r="H26" i="46"/>
  <c r="R26" i="46" s="1"/>
  <c r="G26" i="46"/>
  <c r="F26" i="46"/>
  <c r="C26" i="46"/>
  <c r="B26" i="46"/>
  <c r="S25" i="46"/>
  <c r="R25" i="46"/>
  <c r="Q25" i="46"/>
  <c r="P25" i="46"/>
  <c r="E25" i="46"/>
  <c r="U25" i="46" s="1"/>
  <c r="S24" i="46"/>
  <c r="R24" i="46"/>
  <c r="Q24" i="46"/>
  <c r="P24" i="46"/>
  <c r="E24" i="46"/>
  <c r="S23" i="46"/>
  <c r="R23" i="46"/>
  <c r="Q23" i="46"/>
  <c r="P23" i="46"/>
  <c r="E23" i="46"/>
  <c r="T23" i="46" s="1"/>
  <c r="S22" i="46"/>
  <c r="R22" i="46"/>
  <c r="Q22" i="46"/>
  <c r="P22" i="46"/>
  <c r="E22" i="46"/>
  <c r="U21" i="46"/>
  <c r="S21" i="46"/>
  <c r="R21" i="46"/>
  <c r="Q21" i="46"/>
  <c r="P21" i="46"/>
  <c r="E21" i="46"/>
  <c r="T21" i="46" s="1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T19" i="46" s="1"/>
  <c r="O17" i="46"/>
  <c r="N17" i="46"/>
  <c r="M17" i="46"/>
  <c r="L17" i="46"/>
  <c r="K17" i="46"/>
  <c r="S17" i="46" s="1"/>
  <c r="J17" i="46"/>
  <c r="I17" i="46"/>
  <c r="H17" i="46"/>
  <c r="G17" i="46"/>
  <c r="F17" i="46"/>
  <c r="C17" i="46"/>
  <c r="B17" i="46"/>
  <c r="E17" i="46" s="1"/>
  <c r="S16" i="46"/>
  <c r="R16" i="46"/>
  <c r="Q16" i="46"/>
  <c r="P16" i="46"/>
  <c r="E16" i="46"/>
  <c r="T16" i="46" s="1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U14" i="46" s="1"/>
  <c r="U13" i="46"/>
  <c r="T13" i="46"/>
  <c r="S13" i="46"/>
  <c r="R13" i="46"/>
  <c r="Q13" i="46"/>
  <c r="P13" i="46"/>
  <c r="E13" i="46"/>
  <c r="S12" i="46"/>
  <c r="R12" i="46"/>
  <c r="Q12" i="46"/>
  <c r="P12" i="46"/>
  <c r="E12" i="46"/>
  <c r="U12" i="46" s="1"/>
  <c r="S11" i="46"/>
  <c r="R11" i="46"/>
  <c r="Q11" i="46"/>
  <c r="P11" i="46"/>
  <c r="E11" i="46"/>
  <c r="S10" i="46"/>
  <c r="R10" i="46"/>
  <c r="Q10" i="46"/>
  <c r="U10" i="46" s="1"/>
  <c r="P10" i="46"/>
  <c r="E10" i="46"/>
  <c r="S9" i="46"/>
  <c r="R9" i="46"/>
  <c r="Q9" i="46"/>
  <c r="P9" i="46"/>
  <c r="E9" i="46"/>
  <c r="S96" i="45"/>
  <c r="R96" i="45"/>
  <c r="Q96" i="45"/>
  <c r="P96" i="45"/>
  <c r="E96" i="45"/>
  <c r="T96" i="45" s="1"/>
  <c r="S95" i="45"/>
  <c r="R95" i="45"/>
  <c r="Q95" i="45"/>
  <c r="P95" i="45"/>
  <c r="E95" i="45"/>
  <c r="T94" i="45"/>
  <c r="S94" i="45"/>
  <c r="R94" i="45"/>
  <c r="Q94" i="45"/>
  <c r="P94" i="45"/>
  <c r="E94" i="45"/>
  <c r="U94" i="45" s="1"/>
  <c r="S93" i="45"/>
  <c r="R93" i="45"/>
  <c r="Q93" i="45"/>
  <c r="P93" i="45"/>
  <c r="E93" i="45"/>
  <c r="S92" i="45"/>
  <c r="R92" i="45"/>
  <c r="Q92" i="45"/>
  <c r="P92" i="45"/>
  <c r="E92" i="45"/>
  <c r="T92" i="45" s="1"/>
  <c r="S91" i="45"/>
  <c r="R91" i="45"/>
  <c r="Q91" i="45"/>
  <c r="P91" i="45"/>
  <c r="E91" i="45"/>
  <c r="U90" i="45"/>
  <c r="S90" i="45"/>
  <c r="R90" i="45"/>
  <c r="Q90" i="45"/>
  <c r="P90" i="45"/>
  <c r="E90" i="45"/>
  <c r="T90" i="45" s="1"/>
  <c r="T89" i="45"/>
  <c r="S89" i="45"/>
  <c r="R89" i="45"/>
  <c r="Q89" i="45"/>
  <c r="P89" i="45"/>
  <c r="E89" i="45"/>
  <c r="U89" i="45" s="1"/>
  <c r="S88" i="45"/>
  <c r="R88" i="45"/>
  <c r="Q88" i="45"/>
  <c r="P88" i="45"/>
  <c r="E88" i="45"/>
  <c r="U88" i="45" s="1"/>
  <c r="O75" i="45"/>
  <c r="N75" i="45"/>
  <c r="M75" i="45"/>
  <c r="L75" i="45"/>
  <c r="K75" i="45"/>
  <c r="J75" i="45"/>
  <c r="I75" i="45"/>
  <c r="H75" i="45"/>
  <c r="G75" i="45"/>
  <c r="F75" i="45"/>
  <c r="C75" i="45"/>
  <c r="B75" i="45"/>
  <c r="O74" i="45"/>
  <c r="N74" i="45"/>
  <c r="M74" i="45"/>
  <c r="L74" i="45"/>
  <c r="K74" i="45"/>
  <c r="J74" i="45"/>
  <c r="I74" i="45"/>
  <c r="H74" i="45"/>
  <c r="G74" i="45"/>
  <c r="F74" i="45"/>
  <c r="C74" i="45"/>
  <c r="B74" i="45"/>
  <c r="O73" i="45"/>
  <c r="N73" i="45"/>
  <c r="M73" i="45"/>
  <c r="L73" i="45"/>
  <c r="K73" i="45"/>
  <c r="J73" i="45"/>
  <c r="I73" i="45"/>
  <c r="H73" i="45"/>
  <c r="G73" i="45"/>
  <c r="F73" i="45"/>
  <c r="C73" i="45"/>
  <c r="B73" i="45"/>
  <c r="U72" i="45"/>
  <c r="S72" i="45"/>
  <c r="R72" i="45"/>
  <c r="Q72" i="45"/>
  <c r="P72" i="45"/>
  <c r="E72" i="45"/>
  <c r="T72" i="45" s="1"/>
  <c r="S71" i="45"/>
  <c r="R71" i="45"/>
  <c r="Q71" i="45"/>
  <c r="P71" i="45"/>
  <c r="E71" i="45"/>
  <c r="O69" i="45"/>
  <c r="N69" i="45"/>
  <c r="M69" i="45"/>
  <c r="L69" i="45"/>
  <c r="K69" i="45"/>
  <c r="J69" i="45"/>
  <c r="I69" i="45"/>
  <c r="H69" i="45"/>
  <c r="G69" i="45"/>
  <c r="F69" i="45"/>
  <c r="C69" i="45"/>
  <c r="B69" i="45"/>
  <c r="O68" i="45"/>
  <c r="N68" i="45"/>
  <c r="M68" i="45"/>
  <c r="L68" i="45"/>
  <c r="K68" i="45"/>
  <c r="J68" i="45"/>
  <c r="I68" i="45"/>
  <c r="S68" i="45" s="1"/>
  <c r="H68" i="45"/>
  <c r="R68" i="45" s="1"/>
  <c r="G68" i="45"/>
  <c r="F68" i="45"/>
  <c r="C68" i="45"/>
  <c r="B68" i="45"/>
  <c r="U67" i="45"/>
  <c r="S67" i="45"/>
  <c r="R67" i="45"/>
  <c r="Q67" i="45"/>
  <c r="P67" i="45"/>
  <c r="E67" i="45"/>
  <c r="T67" i="45" s="1"/>
  <c r="S66" i="45"/>
  <c r="R66" i="45"/>
  <c r="Q66" i="45"/>
  <c r="P66" i="45"/>
  <c r="E66" i="45"/>
  <c r="U66" i="45" s="1"/>
  <c r="S65" i="45"/>
  <c r="R65" i="45"/>
  <c r="Q65" i="45"/>
  <c r="P65" i="45"/>
  <c r="E65" i="45"/>
  <c r="T65" i="45" s="1"/>
  <c r="S64" i="45"/>
  <c r="R64" i="45"/>
  <c r="Q64" i="45"/>
  <c r="P64" i="45"/>
  <c r="E64" i="45"/>
  <c r="S63" i="45"/>
  <c r="R63" i="45"/>
  <c r="Q63" i="45"/>
  <c r="P63" i="45"/>
  <c r="E63" i="45"/>
  <c r="O61" i="45"/>
  <c r="N61" i="45"/>
  <c r="M61" i="45"/>
  <c r="L61" i="45"/>
  <c r="K61" i="45"/>
  <c r="J61" i="45"/>
  <c r="I61" i="45"/>
  <c r="H61" i="45"/>
  <c r="R61" i="45" s="1"/>
  <c r="C61" i="45"/>
  <c r="B61" i="45"/>
  <c r="T60" i="45"/>
  <c r="S60" i="45"/>
  <c r="R60" i="45"/>
  <c r="Q60" i="45"/>
  <c r="P60" i="45"/>
  <c r="E60" i="45"/>
  <c r="U60" i="45" s="1"/>
  <c r="U59" i="45"/>
  <c r="T59" i="45"/>
  <c r="S59" i="45"/>
  <c r="R59" i="45"/>
  <c r="Q59" i="45"/>
  <c r="P59" i="45"/>
  <c r="E59" i="45"/>
  <c r="S58" i="45"/>
  <c r="R58" i="45"/>
  <c r="Q58" i="45"/>
  <c r="P58" i="45"/>
  <c r="E58" i="45"/>
  <c r="S57" i="45"/>
  <c r="R57" i="45"/>
  <c r="Q57" i="45"/>
  <c r="P57" i="45"/>
  <c r="E57" i="45"/>
  <c r="U57" i="45" s="1"/>
  <c r="O55" i="45"/>
  <c r="N55" i="45"/>
  <c r="M55" i="45"/>
  <c r="L55" i="45"/>
  <c r="K55" i="45"/>
  <c r="J55" i="45"/>
  <c r="I55" i="45"/>
  <c r="H55" i="45"/>
  <c r="G55" i="45"/>
  <c r="F55" i="45"/>
  <c r="C55" i="45"/>
  <c r="B55" i="45"/>
  <c r="T54" i="45"/>
  <c r="S54" i="45"/>
  <c r="R54" i="45"/>
  <c r="Q54" i="45"/>
  <c r="P54" i="45"/>
  <c r="E54" i="45"/>
  <c r="U54" i="45" s="1"/>
  <c r="S53" i="45"/>
  <c r="R53" i="45"/>
  <c r="Q53" i="45"/>
  <c r="P53" i="45"/>
  <c r="E53" i="45"/>
  <c r="T53" i="45" s="1"/>
  <c r="S52" i="45"/>
  <c r="R52" i="45"/>
  <c r="Q52" i="45"/>
  <c r="P52" i="45"/>
  <c r="E52" i="45"/>
  <c r="T52" i="45" s="1"/>
  <c r="T51" i="45"/>
  <c r="S51" i="45"/>
  <c r="R51" i="45"/>
  <c r="Q51" i="45"/>
  <c r="P51" i="45"/>
  <c r="E51" i="45"/>
  <c r="U51" i="45" s="1"/>
  <c r="U50" i="45"/>
  <c r="S50" i="45"/>
  <c r="R50" i="45"/>
  <c r="Q50" i="45"/>
  <c r="P50" i="45"/>
  <c r="E50" i="45"/>
  <c r="T50" i="45" s="1"/>
  <c r="S49" i="45"/>
  <c r="R49" i="45"/>
  <c r="Q49" i="45"/>
  <c r="P49" i="45"/>
  <c r="E49" i="45"/>
  <c r="T49" i="45" s="1"/>
  <c r="U48" i="45"/>
  <c r="T48" i="45"/>
  <c r="S48" i="45"/>
  <c r="R48" i="45"/>
  <c r="Q48" i="45"/>
  <c r="P48" i="45"/>
  <c r="E48" i="45"/>
  <c r="S47" i="45"/>
  <c r="R47" i="45"/>
  <c r="Q47" i="45"/>
  <c r="P47" i="45"/>
  <c r="E47" i="45"/>
  <c r="T47" i="45" s="1"/>
  <c r="T46" i="45"/>
  <c r="S46" i="45"/>
  <c r="R46" i="45"/>
  <c r="Q46" i="45"/>
  <c r="P46" i="45"/>
  <c r="E46" i="45"/>
  <c r="U46" i="45" s="1"/>
  <c r="S45" i="45"/>
  <c r="R45" i="45"/>
  <c r="Q45" i="45"/>
  <c r="P45" i="45"/>
  <c r="E45" i="45"/>
  <c r="S44" i="45"/>
  <c r="R44" i="45"/>
  <c r="Q44" i="45"/>
  <c r="P44" i="45"/>
  <c r="E44" i="45"/>
  <c r="T44" i="45" s="1"/>
  <c r="O42" i="45"/>
  <c r="N42" i="45"/>
  <c r="M42" i="45"/>
  <c r="L42" i="45"/>
  <c r="K42" i="45"/>
  <c r="J42" i="45"/>
  <c r="I42" i="45"/>
  <c r="S42" i="45" s="1"/>
  <c r="H42" i="45"/>
  <c r="G42" i="45"/>
  <c r="F42" i="45"/>
  <c r="C42" i="45"/>
  <c r="B42" i="45"/>
  <c r="S41" i="45"/>
  <c r="R41" i="45"/>
  <c r="Q41" i="45"/>
  <c r="P41" i="45"/>
  <c r="E41" i="45"/>
  <c r="S40" i="45"/>
  <c r="R40" i="45"/>
  <c r="Q40" i="45"/>
  <c r="P40" i="45"/>
  <c r="E40" i="45"/>
  <c r="U40" i="45" s="1"/>
  <c r="T39" i="45"/>
  <c r="S39" i="45"/>
  <c r="R39" i="45"/>
  <c r="Q39" i="45"/>
  <c r="P39" i="45"/>
  <c r="E39" i="45"/>
  <c r="U39" i="45" s="1"/>
  <c r="T38" i="45"/>
  <c r="S38" i="45"/>
  <c r="R38" i="45"/>
  <c r="Q38" i="45"/>
  <c r="P38" i="45"/>
  <c r="E38" i="45"/>
  <c r="U38" i="45" s="1"/>
  <c r="S37" i="45"/>
  <c r="R37" i="45"/>
  <c r="Q37" i="45"/>
  <c r="P37" i="45"/>
  <c r="E37" i="45"/>
  <c r="O35" i="45"/>
  <c r="N35" i="45"/>
  <c r="M35" i="45"/>
  <c r="L35" i="45"/>
  <c r="K35" i="45"/>
  <c r="J35" i="45"/>
  <c r="I35" i="45"/>
  <c r="S35" i="45" s="1"/>
  <c r="H35" i="45"/>
  <c r="R35" i="45" s="1"/>
  <c r="G35" i="45"/>
  <c r="F35" i="45"/>
  <c r="C35" i="45"/>
  <c r="B35" i="45"/>
  <c r="E35" i="45" s="1"/>
  <c r="S34" i="45"/>
  <c r="R34" i="45"/>
  <c r="Q34" i="45"/>
  <c r="P34" i="45"/>
  <c r="E34" i="45"/>
  <c r="O32" i="45"/>
  <c r="N32" i="45"/>
  <c r="M32" i="45"/>
  <c r="L32" i="45"/>
  <c r="K32" i="45"/>
  <c r="J32" i="45"/>
  <c r="I32" i="45"/>
  <c r="H32" i="45"/>
  <c r="G32" i="45"/>
  <c r="F32" i="45"/>
  <c r="C32" i="45"/>
  <c r="B32" i="45"/>
  <c r="E32" i="45" s="1"/>
  <c r="T31" i="45"/>
  <c r="S31" i="45"/>
  <c r="R31" i="45"/>
  <c r="Q31" i="45"/>
  <c r="U31" i="45" s="1"/>
  <c r="P31" i="45"/>
  <c r="E31" i="45"/>
  <c r="S30" i="45"/>
  <c r="R30" i="45"/>
  <c r="Q30" i="45"/>
  <c r="P30" i="45"/>
  <c r="E30" i="45"/>
  <c r="S29" i="45"/>
  <c r="R29" i="45"/>
  <c r="Q29" i="45"/>
  <c r="P29" i="45"/>
  <c r="E29" i="45"/>
  <c r="U29" i="45" s="1"/>
  <c r="S28" i="45"/>
  <c r="R28" i="45"/>
  <c r="Q28" i="45"/>
  <c r="P28" i="45"/>
  <c r="E28" i="45"/>
  <c r="T28" i="45" s="1"/>
  <c r="O26" i="45"/>
  <c r="N26" i="45"/>
  <c r="M26" i="45"/>
  <c r="L26" i="45"/>
  <c r="K26" i="45"/>
  <c r="J26" i="45"/>
  <c r="I26" i="45"/>
  <c r="H26" i="45"/>
  <c r="G26" i="45"/>
  <c r="F26" i="45"/>
  <c r="C26" i="45"/>
  <c r="B26" i="45"/>
  <c r="S25" i="45"/>
  <c r="R25" i="45"/>
  <c r="Q25" i="45"/>
  <c r="P25" i="45"/>
  <c r="E25" i="45"/>
  <c r="T25" i="45" s="1"/>
  <c r="S24" i="45"/>
  <c r="R24" i="45"/>
  <c r="Q24" i="45"/>
  <c r="P24" i="45"/>
  <c r="E24" i="45"/>
  <c r="U24" i="45" s="1"/>
  <c r="T23" i="45"/>
  <c r="S23" i="45"/>
  <c r="R23" i="45"/>
  <c r="Q23" i="45"/>
  <c r="P23" i="45"/>
  <c r="E23" i="45"/>
  <c r="U23" i="45" s="1"/>
  <c r="S22" i="45"/>
  <c r="R22" i="45"/>
  <c r="Q22" i="45"/>
  <c r="P22" i="45"/>
  <c r="E22" i="45"/>
  <c r="S21" i="45"/>
  <c r="R21" i="45"/>
  <c r="Q21" i="45"/>
  <c r="P21" i="45"/>
  <c r="E21" i="45"/>
  <c r="U20" i="45"/>
  <c r="S20" i="45"/>
  <c r="R20" i="45"/>
  <c r="Q20" i="45"/>
  <c r="P20" i="45"/>
  <c r="E20" i="45"/>
  <c r="T20" i="45" s="1"/>
  <c r="U19" i="45"/>
  <c r="S19" i="45"/>
  <c r="R19" i="45"/>
  <c r="Q19" i="45"/>
  <c r="P19" i="45"/>
  <c r="E19" i="45"/>
  <c r="T19" i="45" s="1"/>
  <c r="O17" i="45"/>
  <c r="N17" i="45"/>
  <c r="M17" i="45"/>
  <c r="L17" i="45"/>
  <c r="K17" i="45"/>
  <c r="J17" i="45"/>
  <c r="I17" i="45"/>
  <c r="H17" i="45"/>
  <c r="R17" i="45" s="1"/>
  <c r="G17" i="45"/>
  <c r="F17" i="45"/>
  <c r="C17" i="45"/>
  <c r="E17" i="45" s="1"/>
  <c r="B17" i="45"/>
  <c r="S16" i="45"/>
  <c r="R16" i="45"/>
  <c r="Q16" i="45"/>
  <c r="P16" i="45"/>
  <c r="E16" i="45"/>
  <c r="U16" i="45" s="1"/>
  <c r="S15" i="45"/>
  <c r="R15" i="45"/>
  <c r="Q15" i="45"/>
  <c r="P15" i="45"/>
  <c r="E15" i="45"/>
  <c r="U15" i="45" s="1"/>
  <c r="S14" i="45"/>
  <c r="R14" i="45"/>
  <c r="Q14" i="45"/>
  <c r="P14" i="45"/>
  <c r="E14" i="45"/>
  <c r="T14" i="45" s="1"/>
  <c r="S13" i="45"/>
  <c r="R13" i="45"/>
  <c r="Q13" i="45"/>
  <c r="P13" i="45"/>
  <c r="E13" i="45"/>
  <c r="U12" i="45"/>
  <c r="T12" i="45"/>
  <c r="S12" i="45"/>
  <c r="R12" i="45"/>
  <c r="Q12" i="45"/>
  <c r="P12" i="45"/>
  <c r="E12" i="45"/>
  <c r="U11" i="45"/>
  <c r="S11" i="45"/>
  <c r="R11" i="45"/>
  <c r="Q11" i="45"/>
  <c r="P11" i="45"/>
  <c r="E11" i="45"/>
  <c r="T11" i="45" s="1"/>
  <c r="S10" i="45"/>
  <c r="R10" i="45"/>
  <c r="Q10" i="45"/>
  <c r="P10" i="45"/>
  <c r="E10" i="45"/>
  <c r="U10" i="45" s="1"/>
  <c r="S9" i="45"/>
  <c r="R9" i="45"/>
  <c r="Q9" i="45"/>
  <c r="P9" i="45"/>
  <c r="E9" i="45"/>
  <c r="T9" i="45" s="1"/>
  <c r="S96" i="44"/>
  <c r="R96" i="44"/>
  <c r="Q96" i="44"/>
  <c r="P96" i="44"/>
  <c r="E96" i="44"/>
  <c r="U96" i="44" s="1"/>
  <c r="S95" i="44"/>
  <c r="R95" i="44"/>
  <c r="Q95" i="44"/>
  <c r="P95" i="44"/>
  <c r="E95" i="44"/>
  <c r="U95" i="44" s="1"/>
  <c r="U94" i="44"/>
  <c r="S94" i="44"/>
  <c r="R94" i="44"/>
  <c r="Q94" i="44"/>
  <c r="P94" i="44"/>
  <c r="E94" i="44"/>
  <c r="T94" i="44" s="1"/>
  <c r="S93" i="44"/>
  <c r="R93" i="44"/>
  <c r="Q93" i="44"/>
  <c r="P93" i="44"/>
  <c r="E93" i="44"/>
  <c r="U93" i="44" s="1"/>
  <c r="S92" i="44"/>
  <c r="R92" i="44"/>
  <c r="Q92" i="44"/>
  <c r="P92" i="44"/>
  <c r="E92" i="44"/>
  <c r="U92" i="44" s="1"/>
  <c r="S91" i="44"/>
  <c r="R91" i="44"/>
  <c r="Q91" i="44"/>
  <c r="P91" i="44"/>
  <c r="E91" i="44"/>
  <c r="T91" i="44" s="1"/>
  <c r="S90" i="44"/>
  <c r="R90" i="44"/>
  <c r="Q90" i="44"/>
  <c r="P90" i="44"/>
  <c r="E90" i="44"/>
  <c r="U90" i="44" s="1"/>
  <c r="S89" i="44"/>
  <c r="R89" i="44"/>
  <c r="Q89" i="44"/>
  <c r="P89" i="44"/>
  <c r="E89" i="44"/>
  <c r="S88" i="44"/>
  <c r="R88" i="44"/>
  <c r="Q88" i="44"/>
  <c r="P88" i="44"/>
  <c r="E88" i="44"/>
  <c r="O75" i="44"/>
  <c r="N75" i="44"/>
  <c r="M75" i="44"/>
  <c r="L75" i="44"/>
  <c r="K75" i="44"/>
  <c r="J75" i="44"/>
  <c r="I75" i="44"/>
  <c r="H75" i="44"/>
  <c r="G75" i="44"/>
  <c r="F75" i="44"/>
  <c r="C75" i="44"/>
  <c r="B75" i="44"/>
  <c r="O74" i="44"/>
  <c r="N74" i="44"/>
  <c r="M74" i="44"/>
  <c r="L74" i="44"/>
  <c r="K74" i="44"/>
  <c r="J74" i="44"/>
  <c r="I74" i="44"/>
  <c r="H74" i="44"/>
  <c r="G74" i="44"/>
  <c r="F74" i="44"/>
  <c r="C74" i="44"/>
  <c r="B74" i="44"/>
  <c r="E74" i="44" s="1"/>
  <c r="O73" i="44"/>
  <c r="N73" i="44"/>
  <c r="M73" i="44"/>
  <c r="L73" i="44"/>
  <c r="K73" i="44"/>
  <c r="S73" i="44" s="1"/>
  <c r="J73" i="44"/>
  <c r="R73" i="44" s="1"/>
  <c r="I73" i="44"/>
  <c r="H73" i="44"/>
  <c r="G73" i="44"/>
  <c r="F73" i="44"/>
  <c r="C73" i="44"/>
  <c r="B73" i="44"/>
  <c r="S72" i="44"/>
  <c r="R72" i="44"/>
  <c r="Q72" i="44"/>
  <c r="P72" i="44"/>
  <c r="E72" i="44"/>
  <c r="T72" i="44" s="1"/>
  <c r="U71" i="44"/>
  <c r="T71" i="44"/>
  <c r="S71" i="44"/>
  <c r="R71" i="44"/>
  <c r="Q71" i="44"/>
  <c r="P71" i="44"/>
  <c r="E71" i="44"/>
  <c r="O69" i="44"/>
  <c r="N69" i="44"/>
  <c r="M69" i="44"/>
  <c r="L69" i="44"/>
  <c r="K69" i="44"/>
  <c r="J69" i="44"/>
  <c r="I69" i="44"/>
  <c r="H69" i="44"/>
  <c r="G69" i="44"/>
  <c r="F69" i="44"/>
  <c r="C69" i="44"/>
  <c r="B69" i="44"/>
  <c r="O68" i="44"/>
  <c r="N68" i="44"/>
  <c r="M68" i="44"/>
  <c r="L68" i="44"/>
  <c r="K68" i="44"/>
  <c r="J68" i="44"/>
  <c r="I68" i="44"/>
  <c r="H68" i="44"/>
  <c r="G68" i="44"/>
  <c r="F68" i="44"/>
  <c r="C68" i="44"/>
  <c r="B68" i="44"/>
  <c r="S67" i="44"/>
  <c r="R67" i="44"/>
  <c r="Q67" i="44"/>
  <c r="P67" i="44"/>
  <c r="E67" i="44"/>
  <c r="T66" i="44"/>
  <c r="S66" i="44"/>
  <c r="R66" i="44"/>
  <c r="Q66" i="44"/>
  <c r="P66" i="44"/>
  <c r="E66" i="44"/>
  <c r="U66" i="44" s="1"/>
  <c r="U65" i="44"/>
  <c r="T65" i="44"/>
  <c r="S65" i="44"/>
  <c r="R65" i="44"/>
  <c r="Q65" i="44"/>
  <c r="P65" i="44"/>
  <c r="E65" i="44"/>
  <c r="S64" i="44"/>
  <c r="R64" i="44"/>
  <c r="Q64" i="44"/>
  <c r="P64" i="44"/>
  <c r="E64" i="44"/>
  <c r="U64" i="44" s="1"/>
  <c r="S63" i="44"/>
  <c r="R63" i="44"/>
  <c r="Q63" i="44"/>
  <c r="P63" i="44"/>
  <c r="E63" i="44"/>
  <c r="U63" i="44" s="1"/>
  <c r="O61" i="44"/>
  <c r="N61" i="44"/>
  <c r="M61" i="44"/>
  <c r="L61" i="44"/>
  <c r="K61" i="44"/>
  <c r="J61" i="44"/>
  <c r="I61" i="44"/>
  <c r="S61" i="44" s="1"/>
  <c r="H61" i="44"/>
  <c r="R61" i="44" s="1"/>
  <c r="C61" i="44"/>
  <c r="B61" i="44"/>
  <c r="S60" i="44"/>
  <c r="R60" i="44"/>
  <c r="Q60" i="44"/>
  <c r="P60" i="44"/>
  <c r="E60" i="44"/>
  <c r="T59" i="44"/>
  <c r="S59" i="44"/>
  <c r="R59" i="44"/>
  <c r="Q59" i="44"/>
  <c r="P59" i="44"/>
  <c r="E59" i="44"/>
  <c r="U59" i="44" s="1"/>
  <c r="S58" i="44"/>
  <c r="R58" i="44"/>
  <c r="Q58" i="44"/>
  <c r="P58" i="44"/>
  <c r="E58" i="44"/>
  <c r="U58" i="44" s="1"/>
  <c r="U57" i="44"/>
  <c r="T57" i="44"/>
  <c r="S57" i="44"/>
  <c r="R57" i="44"/>
  <c r="Q57" i="44"/>
  <c r="P57" i="44"/>
  <c r="E57" i="44"/>
  <c r="O55" i="44"/>
  <c r="N55" i="44"/>
  <c r="M55" i="44"/>
  <c r="L55" i="44"/>
  <c r="K55" i="44"/>
  <c r="J55" i="44"/>
  <c r="I55" i="44"/>
  <c r="H55" i="44"/>
  <c r="G55" i="44"/>
  <c r="F55" i="44"/>
  <c r="C55" i="44"/>
  <c r="B55" i="44"/>
  <c r="T54" i="44"/>
  <c r="S54" i="44"/>
  <c r="R54" i="44"/>
  <c r="Q54" i="44"/>
  <c r="P54" i="44"/>
  <c r="E54" i="44"/>
  <c r="U54" i="44" s="1"/>
  <c r="S53" i="44"/>
  <c r="R53" i="44"/>
  <c r="Q53" i="44"/>
  <c r="P53" i="44"/>
  <c r="E53" i="44"/>
  <c r="U53" i="44" s="1"/>
  <c r="S52" i="44"/>
  <c r="R52" i="44"/>
  <c r="Q52" i="44"/>
  <c r="P52" i="44"/>
  <c r="E52" i="44"/>
  <c r="U52" i="44" s="1"/>
  <c r="S51" i="44"/>
  <c r="R51" i="44"/>
  <c r="Q51" i="44"/>
  <c r="P51" i="44"/>
  <c r="E51" i="44"/>
  <c r="T51" i="44" s="1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S47" i="44"/>
  <c r="R47" i="44"/>
  <c r="Q47" i="44"/>
  <c r="P47" i="44"/>
  <c r="E47" i="44"/>
  <c r="U47" i="44" s="1"/>
  <c r="U46" i="44"/>
  <c r="S46" i="44"/>
  <c r="R46" i="44"/>
  <c r="Q46" i="44"/>
  <c r="P46" i="44"/>
  <c r="E46" i="44"/>
  <c r="T46" i="44" s="1"/>
  <c r="U45" i="44"/>
  <c r="S45" i="44"/>
  <c r="R45" i="44"/>
  <c r="Q45" i="44"/>
  <c r="P45" i="44"/>
  <c r="E45" i="44"/>
  <c r="T45" i="44" s="1"/>
  <c r="S44" i="44"/>
  <c r="R44" i="44"/>
  <c r="Q44" i="44"/>
  <c r="P44" i="44"/>
  <c r="E44" i="44"/>
  <c r="O42" i="44"/>
  <c r="N42" i="44"/>
  <c r="M42" i="44"/>
  <c r="L42" i="44"/>
  <c r="K42" i="44"/>
  <c r="J42" i="44"/>
  <c r="I42" i="44"/>
  <c r="Q42" i="44" s="1"/>
  <c r="H42" i="44"/>
  <c r="G42" i="44"/>
  <c r="F42" i="44"/>
  <c r="C42" i="44"/>
  <c r="B42" i="44"/>
  <c r="S41" i="44"/>
  <c r="R41" i="44"/>
  <c r="Q41" i="44"/>
  <c r="P41" i="44"/>
  <c r="E41" i="44"/>
  <c r="U41" i="44" s="1"/>
  <c r="S40" i="44"/>
  <c r="R40" i="44"/>
  <c r="Q40" i="44"/>
  <c r="P40" i="44"/>
  <c r="E40" i="44"/>
  <c r="T40" i="44" s="1"/>
  <c r="S39" i="44"/>
  <c r="R39" i="44"/>
  <c r="Q39" i="44"/>
  <c r="P39" i="44"/>
  <c r="E39" i="44"/>
  <c r="U39" i="44" s="1"/>
  <c r="U38" i="44"/>
  <c r="S38" i="44"/>
  <c r="R38" i="44"/>
  <c r="Q38" i="44"/>
  <c r="P38" i="44"/>
  <c r="E38" i="44"/>
  <c r="T38" i="44" s="1"/>
  <c r="T37" i="44"/>
  <c r="S37" i="44"/>
  <c r="R37" i="44"/>
  <c r="Q37" i="44"/>
  <c r="P37" i="44"/>
  <c r="E37" i="44"/>
  <c r="O35" i="44"/>
  <c r="N35" i="44"/>
  <c r="M35" i="44"/>
  <c r="L35" i="44"/>
  <c r="K35" i="44"/>
  <c r="J35" i="44"/>
  <c r="R35" i="44" s="1"/>
  <c r="I35" i="44"/>
  <c r="H35" i="44"/>
  <c r="G35" i="44"/>
  <c r="F35" i="44"/>
  <c r="C35" i="44"/>
  <c r="B35" i="44"/>
  <c r="E35" i="44" s="1"/>
  <c r="T34" i="44"/>
  <c r="S34" i="44"/>
  <c r="R34" i="44"/>
  <c r="Q34" i="44"/>
  <c r="P34" i="44"/>
  <c r="E34" i="44"/>
  <c r="O32" i="44"/>
  <c r="N32" i="44"/>
  <c r="M32" i="44"/>
  <c r="L32" i="44"/>
  <c r="K32" i="44"/>
  <c r="J32" i="44"/>
  <c r="I32" i="44"/>
  <c r="S32" i="44" s="1"/>
  <c r="H32" i="44"/>
  <c r="G32" i="44"/>
  <c r="F32" i="44"/>
  <c r="C32" i="44"/>
  <c r="B32" i="44"/>
  <c r="E32" i="44" s="1"/>
  <c r="T31" i="44"/>
  <c r="S31" i="44"/>
  <c r="R31" i="44"/>
  <c r="Q31" i="44"/>
  <c r="P31" i="44"/>
  <c r="E31" i="44"/>
  <c r="U31" i="44" s="1"/>
  <c r="U30" i="44"/>
  <c r="T30" i="44"/>
  <c r="S30" i="44"/>
  <c r="R30" i="44"/>
  <c r="Q30" i="44"/>
  <c r="P30" i="44"/>
  <c r="E30" i="44"/>
  <c r="S29" i="44"/>
  <c r="R29" i="44"/>
  <c r="Q29" i="44"/>
  <c r="P29" i="44"/>
  <c r="E29" i="44"/>
  <c r="U29" i="44" s="1"/>
  <c r="S28" i="44"/>
  <c r="R28" i="44"/>
  <c r="Q28" i="44"/>
  <c r="P28" i="44"/>
  <c r="E28" i="44"/>
  <c r="U28" i="44" s="1"/>
  <c r="O26" i="44"/>
  <c r="N26" i="44"/>
  <c r="M26" i="44"/>
  <c r="L26" i="44"/>
  <c r="K26" i="44"/>
  <c r="J26" i="44"/>
  <c r="I26" i="44"/>
  <c r="S26" i="44" s="1"/>
  <c r="H26" i="44"/>
  <c r="G26" i="44"/>
  <c r="F26" i="44"/>
  <c r="C26" i="44"/>
  <c r="B26" i="44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U22" i="44"/>
  <c r="T22" i="44"/>
  <c r="S22" i="44"/>
  <c r="R22" i="44"/>
  <c r="Q22" i="44"/>
  <c r="P22" i="44"/>
  <c r="E22" i="44"/>
  <c r="U21" i="44"/>
  <c r="T21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T19" i="44" s="1"/>
  <c r="O17" i="44"/>
  <c r="N17" i="44"/>
  <c r="M17" i="44"/>
  <c r="L17" i="44"/>
  <c r="K17" i="44"/>
  <c r="S17" i="44" s="1"/>
  <c r="J17" i="44"/>
  <c r="I17" i="44"/>
  <c r="H17" i="44"/>
  <c r="G17" i="44"/>
  <c r="F17" i="44"/>
  <c r="C17" i="44"/>
  <c r="B17" i="44"/>
  <c r="S16" i="44"/>
  <c r="R16" i="44"/>
  <c r="Q16" i="44"/>
  <c r="P16" i="44"/>
  <c r="E16" i="44"/>
  <c r="U16" i="44" s="1"/>
  <c r="U15" i="44"/>
  <c r="T15" i="44"/>
  <c r="S15" i="44"/>
  <c r="R15" i="44"/>
  <c r="Q15" i="44"/>
  <c r="P15" i="44"/>
  <c r="E15" i="44"/>
  <c r="U14" i="44"/>
  <c r="S14" i="44"/>
  <c r="R14" i="44"/>
  <c r="Q14" i="44"/>
  <c r="P14" i="44"/>
  <c r="E14" i="44"/>
  <c r="T14" i="44" s="1"/>
  <c r="T13" i="44"/>
  <c r="S13" i="44"/>
  <c r="R13" i="44"/>
  <c r="Q13" i="44"/>
  <c r="P13" i="44"/>
  <c r="E13" i="44"/>
  <c r="U13" i="44" s="1"/>
  <c r="U12" i="44"/>
  <c r="S12" i="44"/>
  <c r="R12" i="44"/>
  <c r="Q12" i="44"/>
  <c r="P12" i="44"/>
  <c r="E12" i="44"/>
  <c r="T12" i="44" s="1"/>
  <c r="S11" i="44"/>
  <c r="R11" i="44"/>
  <c r="Q11" i="44"/>
  <c r="P11" i="44"/>
  <c r="E11" i="44"/>
  <c r="T11" i="44" s="1"/>
  <c r="S10" i="44"/>
  <c r="R10" i="44"/>
  <c r="Q10" i="44"/>
  <c r="P10" i="44"/>
  <c r="E10" i="44"/>
  <c r="U10" i="44" s="1"/>
  <c r="T9" i="44"/>
  <c r="S9" i="44"/>
  <c r="R9" i="44"/>
  <c r="Q9" i="44"/>
  <c r="P9" i="44"/>
  <c r="E9" i="44"/>
  <c r="U9" i="44" s="1"/>
  <c r="U96" i="43"/>
  <c r="S96" i="43"/>
  <c r="R96" i="43"/>
  <c r="Q96" i="43"/>
  <c r="P96" i="43"/>
  <c r="E96" i="43"/>
  <c r="T96" i="43" s="1"/>
  <c r="S95" i="43"/>
  <c r="R95" i="43"/>
  <c r="Q95" i="43"/>
  <c r="P95" i="43"/>
  <c r="E95" i="43"/>
  <c r="U94" i="43"/>
  <c r="T94" i="43"/>
  <c r="S94" i="43"/>
  <c r="R94" i="43"/>
  <c r="Q94" i="43"/>
  <c r="P94" i="43"/>
  <c r="E94" i="43"/>
  <c r="S93" i="43"/>
  <c r="R93" i="43"/>
  <c r="Q93" i="43"/>
  <c r="P93" i="43"/>
  <c r="E93" i="43"/>
  <c r="U93" i="43" s="1"/>
  <c r="S92" i="43"/>
  <c r="R92" i="43"/>
  <c r="Q92" i="43"/>
  <c r="P92" i="43"/>
  <c r="E92" i="43"/>
  <c r="T92" i="43" s="1"/>
  <c r="S91" i="43"/>
  <c r="R91" i="43"/>
  <c r="Q91" i="43"/>
  <c r="P91" i="43"/>
  <c r="E91" i="43"/>
  <c r="U90" i="43"/>
  <c r="S90" i="43"/>
  <c r="R90" i="43"/>
  <c r="Q90" i="43"/>
  <c r="P90" i="43"/>
  <c r="E90" i="43"/>
  <c r="T90" i="43" s="1"/>
  <c r="T89" i="43"/>
  <c r="S89" i="43"/>
  <c r="R89" i="43"/>
  <c r="Q89" i="43"/>
  <c r="P89" i="43"/>
  <c r="E89" i="43"/>
  <c r="U89" i="43" s="1"/>
  <c r="U88" i="43"/>
  <c r="T88" i="43"/>
  <c r="S88" i="43"/>
  <c r="R88" i="43"/>
  <c r="Q88" i="43"/>
  <c r="P88" i="43"/>
  <c r="E88" i="43"/>
  <c r="O75" i="43"/>
  <c r="N75" i="43"/>
  <c r="M75" i="43"/>
  <c r="L75" i="43"/>
  <c r="K75" i="43"/>
  <c r="J75" i="43"/>
  <c r="I75" i="43"/>
  <c r="H75" i="43"/>
  <c r="G75" i="43"/>
  <c r="F75" i="43"/>
  <c r="C75" i="43"/>
  <c r="B75" i="43"/>
  <c r="O74" i="43"/>
  <c r="N74" i="43"/>
  <c r="M74" i="43"/>
  <c r="L74" i="43"/>
  <c r="K74" i="43"/>
  <c r="S74" i="43" s="1"/>
  <c r="J74" i="43"/>
  <c r="I74" i="43"/>
  <c r="H74" i="43"/>
  <c r="G74" i="43"/>
  <c r="F74" i="43"/>
  <c r="C74" i="43"/>
  <c r="B74" i="43"/>
  <c r="E74" i="43" s="1"/>
  <c r="O73" i="43"/>
  <c r="N73" i="43"/>
  <c r="M73" i="43"/>
  <c r="L73" i="43"/>
  <c r="K73" i="43"/>
  <c r="J73" i="43"/>
  <c r="I73" i="43"/>
  <c r="H73" i="43"/>
  <c r="P73" i="43" s="1"/>
  <c r="G73" i="43"/>
  <c r="F73" i="43"/>
  <c r="C73" i="43"/>
  <c r="B73" i="43"/>
  <c r="E73" i="43" s="1"/>
  <c r="T72" i="43"/>
  <c r="S72" i="43"/>
  <c r="R72" i="43"/>
  <c r="Q72" i="43"/>
  <c r="P72" i="43"/>
  <c r="E72" i="43"/>
  <c r="U72" i="43" s="1"/>
  <c r="T71" i="43"/>
  <c r="S71" i="43"/>
  <c r="R71" i="43"/>
  <c r="Q71" i="43"/>
  <c r="U71" i="43" s="1"/>
  <c r="P71" i="43"/>
  <c r="E71" i="43"/>
  <c r="O69" i="43"/>
  <c r="N69" i="43"/>
  <c r="M69" i="43"/>
  <c r="L69" i="43"/>
  <c r="K69" i="43"/>
  <c r="J69" i="43"/>
  <c r="I69" i="43"/>
  <c r="H69" i="43"/>
  <c r="G69" i="43"/>
  <c r="F69" i="43"/>
  <c r="C69" i="43"/>
  <c r="B69" i="43"/>
  <c r="O68" i="43"/>
  <c r="N68" i="43"/>
  <c r="M68" i="43"/>
  <c r="L68" i="43"/>
  <c r="K68" i="43"/>
  <c r="J68" i="43"/>
  <c r="I68" i="43"/>
  <c r="S68" i="43" s="1"/>
  <c r="H68" i="43"/>
  <c r="G68" i="43"/>
  <c r="F68" i="43"/>
  <c r="C68" i="43"/>
  <c r="B68" i="43"/>
  <c r="S67" i="43"/>
  <c r="R67" i="43"/>
  <c r="Q67" i="43"/>
  <c r="P67" i="43"/>
  <c r="E67" i="43"/>
  <c r="U66" i="43"/>
  <c r="T66" i="43"/>
  <c r="S66" i="43"/>
  <c r="R66" i="43"/>
  <c r="Q66" i="43"/>
  <c r="P66" i="43"/>
  <c r="E66" i="43"/>
  <c r="U65" i="43"/>
  <c r="T65" i="43"/>
  <c r="S65" i="43"/>
  <c r="R65" i="43"/>
  <c r="Q65" i="43"/>
  <c r="P65" i="43"/>
  <c r="E65" i="43"/>
  <c r="S64" i="43"/>
  <c r="R64" i="43"/>
  <c r="Q64" i="43"/>
  <c r="P64" i="43"/>
  <c r="E64" i="43"/>
  <c r="U64" i="43" s="1"/>
  <c r="S63" i="43"/>
  <c r="R63" i="43"/>
  <c r="Q63" i="43"/>
  <c r="P63" i="43"/>
  <c r="E63" i="43"/>
  <c r="U63" i="43" s="1"/>
  <c r="O61" i="43"/>
  <c r="N61" i="43"/>
  <c r="M61" i="43"/>
  <c r="L61" i="43"/>
  <c r="K61" i="43"/>
  <c r="J61" i="43"/>
  <c r="I61" i="43"/>
  <c r="S61" i="43" s="1"/>
  <c r="H61" i="43"/>
  <c r="C61" i="43"/>
  <c r="E61" i="43" s="1"/>
  <c r="B61" i="43"/>
  <c r="S60" i="43"/>
  <c r="R60" i="43"/>
  <c r="Q60" i="43"/>
  <c r="P60" i="43"/>
  <c r="E60" i="43"/>
  <c r="T60" i="43" s="1"/>
  <c r="S59" i="43"/>
  <c r="R59" i="43"/>
  <c r="Q59" i="43"/>
  <c r="P59" i="43"/>
  <c r="E59" i="43"/>
  <c r="U59" i="43" s="1"/>
  <c r="S58" i="43"/>
  <c r="R58" i="43"/>
  <c r="Q58" i="43"/>
  <c r="P58" i="43"/>
  <c r="E58" i="43"/>
  <c r="U58" i="43" s="1"/>
  <c r="S57" i="43"/>
  <c r="R57" i="43"/>
  <c r="Q57" i="43"/>
  <c r="P57" i="43"/>
  <c r="E57" i="43"/>
  <c r="U57" i="43" s="1"/>
  <c r="O55" i="43"/>
  <c r="N55" i="43"/>
  <c r="M55" i="43"/>
  <c r="L55" i="43"/>
  <c r="K55" i="43"/>
  <c r="J55" i="43"/>
  <c r="I55" i="43"/>
  <c r="H55" i="43"/>
  <c r="R55" i="43" s="1"/>
  <c r="G55" i="43"/>
  <c r="F55" i="43"/>
  <c r="C55" i="43"/>
  <c r="B55" i="43"/>
  <c r="T54" i="43"/>
  <c r="S54" i="43"/>
  <c r="R54" i="43"/>
  <c r="Q54" i="43"/>
  <c r="P54" i="43"/>
  <c r="E54" i="43"/>
  <c r="U54" i="43" s="1"/>
  <c r="S53" i="43"/>
  <c r="R53" i="43"/>
  <c r="Q53" i="43"/>
  <c r="P53" i="43"/>
  <c r="E53" i="43"/>
  <c r="T53" i="43" s="1"/>
  <c r="U52" i="43"/>
  <c r="T52" i="43"/>
  <c r="S52" i="43"/>
  <c r="R52" i="43"/>
  <c r="Q52" i="43"/>
  <c r="P52" i="43"/>
  <c r="E52" i="43"/>
  <c r="S51" i="43"/>
  <c r="R51" i="43"/>
  <c r="Q51" i="43"/>
  <c r="P51" i="43"/>
  <c r="E51" i="43"/>
  <c r="U51" i="43" s="1"/>
  <c r="T50" i="43"/>
  <c r="S50" i="43"/>
  <c r="R50" i="43"/>
  <c r="Q50" i="43"/>
  <c r="P50" i="43"/>
  <c r="E50" i="43"/>
  <c r="U50" i="43" s="1"/>
  <c r="S49" i="43"/>
  <c r="R49" i="43"/>
  <c r="Q49" i="43"/>
  <c r="P49" i="43"/>
  <c r="E49" i="43"/>
  <c r="T49" i="43" s="1"/>
  <c r="T48" i="43"/>
  <c r="S48" i="43"/>
  <c r="R48" i="43"/>
  <c r="Q48" i="43"/>
  <c r="P48" i="43"/>
  <c r="E48" i="43"/>
  <c r="U48" i="43" s="1"/>
  <c r="S47" i="43"/>
  <c r="R47" i="43"/>
  <c r="Q47" i="43"/>
  <c r="P47" i="43"/>
  <c r="E47" i="43"/>
  <c r="T47" i="43" s="1"/>
  <c r="S46" i="43"/>
  <c r="R46" i="43"/>
  <c r="Q46" i="43"/>
  <c r="P46" i="43"/>
  <c r="E46" i="43"/>
  <c r="U46" i="43" s="1"/>
  <c r="S45" i="43"/>
  <c r="R45" i="43"/>
  <c r="Q45" i="43"/>
  <c r="P45" i="43"/>
  <c r="E45" i="43"/>
  <c r="S44" i="43"/>
  <c r="R44" i="43"/>
  <c r="Q44" i="43"/>
  <c r="P44" i="43"/>
  <c r="E44" i="43"/>
  <c r="U44" i="43" s="1"/>
  <c r="O42" i="43"/>
  <c r="N42" i="43"/>
  <c r="M42" i="43"/>
  <c r="L42" i="43"/>
  <c r="K42" i="43"/>
  <c r="J42" i="43"/>
  <c r="I42" i="43"/>
  <c r="H42" i="43"/>
  <c r="P42" i="43" s="1"/>
  <c r="G42" i="43"/>
  <c r="F42" i="43"/>
  <c r="C42" i="43"/>
  <c r="B42" i="43"/>
  <c r="E42" i="43" s="1"/>
  <c r="U41" i="43"/>
  <c r="S41" i="43"/>
  <c r="R41" i="43"/>
  <c r="Q41" i="43"/>
  <c r="P41" i="43"/>
  <c r="E41" i="43"/>
  <c r="T41" i="43" s="1"/>
  <c r="T40" i="43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S38" i="43"/>
  <c r="R38" i="43"/>
  <c r="Q38" i="43"/>
  <c r="P38" i="43"/>
  <c r="E38" i="43"/>
  <c r="S37" i="43"/>
  <c r="R37" i="43"/>
  <c r="Q37" i="43"/>
  <c r="P37" i="43"/>
  <c r="E37" i="43"/>
  <c r="O35" i="43"/>
  <c r="N35" i="43"/>
  <c r="M35" i="43"/>
  <c r="L35" i="43"/>
  <c r="K35" i="43"/>
  <c r="J35" i="43"/>
  <c r="I35" i="43"/>
  <c r="S35" i="43" s="1"/>
  <c r="H35" i="43"/>
  <c r="R35" i="43" s="1"/>
  <c r="G35" i="43"/>
  <c r="F35" i="43"/>
  <c r="C35" i="43"/>
  <c r="B35" i="43"/>
  <c r="S34" i="43"/>
  <c r="R34" i="43"/>
  <c r="Q34" i="43"/>
  <c r="P34" i="43"/>
  <c r="E34" i="43"/>
  <c r="O32" i="43"/>
  <c r="N32" i="43"/>
  <c r="M32" i="43"/>
  <c r="L32" i="43"/>
  <c r="K32" i="43"/>
  <c r="J32" i="43"/>
  <c r="I32" i="43"/>
  <c r="S32" i="43" s="1"/>
  <c r="H32" i="43"/>
  <c r="R32" i="43" s="1"/>
  <c r="G32" i="43"/>
  <c r="F32" i="43"/>
  <c r="C32" i="43"/>
  <c r="B32" i="43"/>
  <c r="E32" i="43" s="1"/>
  <c r="U31" i="43"/>
  <c r="S31" i="43"/>
  <c r="R31" i="43"/>
  <c r="Q31" i="43"/>
  <c r="P31" i="43"/>
  <c r="E31" i="43"/>
  <c r="T31" i="43" s="1"/>
  <c r="T30" i="43"/>
  <c r="S30" i="43"/>
  <c r="R30" i="43"/>
  <c r="Q30" i="43"/>
  <c r="P30" i="43"/>
  <c r="E30" i="43"/>
  <c r="U30" i="43" s="1"/>
  <c r="S29" i="43"/>
  <c r="R29" i="43"/>
  <c r="Q29" i="43"/>
  <c r="P29" i="43"/>
  <c r="E29" i="43"/>
  <c r="U29" i="43" s="1"/>
  <c r="S28" i="43"/>
  <c r="R28" i="43"/>
  <c r="Q28" i="43"/>
  <c r="P28" i="43"/>
  <c r="E28" i="43"/>
  <c r="O26" i="43"/>
  <c r="N26" i="43"/>
  <c r="M26" i="43"/>
  <c r="L26" i="43"/>
  <c r="K26" i="43"/>
  <c r="J26" i="43"/>
  <c r="I26" i="43"/>
  <c r="S26" i="43" s="1"/>
  <c r="H26" i="43"/>
  <c r="G26" i="43"/>
  <c r="F26" i="43"/>
  <c r="C26" i="43"/>
  <c r="B26" i="43"/>
  <c r="T25" i="43"/>
  <c r="S25" i="43"/>
  <c r="R25" i="43"/>
  <c r="Q25" i="43"/>
  <c r="P25" i="43"/>
  <c r="E25" i="43"/>
  <c r="U25" i="43" s="1"/>
  <c r="S24" i="43"/>
  <c r="R24" i="43"/>
  <c r="Q24" i="43"/>
  <c r="P24" i="43"/>
  <c r="E24" i="43"/>
  <c r="U24" i="43" s="1"/>
  <c r="S23" i="43"/>
  <c r="R23" i="43"/>
  <c r="Q23" i="43"/>
  <c r="P23" i="43"/>
  <c r="E23" i="43"/>
  <c r="U23" i="43" s="1"/>
  <c r="S22" i="43"/>
  <c r="R22" i="43"/>
  <c r="Q22" i="43"/>
  <c r="P22" i="43"/>
  <c r="E22" i="43"/>
  <c r="U22" i="43" s="1"/>
  <c r="U21" i="43"/>
  <c r="S21" i="43"/>
  <c r="R21" i="43"/>
  <c r="Q21" i="43"/>
  <c r="P21" i="43"/>
  <c r="E21" i="43"/>
  <c r="T21" i="43" s="1"/>
  <c r="T20" i="43"/>
  <c r="S20" i="43"/>
  <c r="R20" i="43"/>
  <c r="Q20" i="43"/>
  <c r="P20" i="43"/>
  <c r="E20" i="43"/>
  <c r="U20" i="43" s="1"/>
  <c r="T19" i="43"/>
  <c r="S19" i="43"/>
  <c r="R19" i="43"/>
  <c r="Q19" i="43"/>
  <c r="P19" i="43"/>
  <c r="E19" i="43"/>
  <c r="U19" i="43" s="1"/>
  <c r="O17" i="43"/>
  <c r="N17" i="43"/>
  <c r="M17" i="43"/>
  <c r="L17" i="43"/>
  <c r="K17" i="43"/>
  <c r="J17" i="43"/>
  <c r="I17" i="43"/>
  <c r="H17" i="43"/>
  <c r="G17" i="43"/>
  <c r="F17" i="43"/>
  <c r="C17" i="43"/>
  <c r="B17" i="43"/>
  <c r="T16" i="43"/>
  <c r="S16" i="43"/>
  <c r="R16" i="43"/>
  <c r="Q16" i="43"/>
  <c r="P16" i="43"/>
  <c r="E16" i="43"/>
  <c r="U16" i="43" s="1"/>
  <c r="S15" i="43"/>
  <c r="R15" i="43"/>
  <c r="Q15" i="43"/>
  <c r="P15" i="43"/>
  <c r="E15" i="43"/>
  <c r="T15" i="43" s="1"/>
  <c r="S14" i="43"/>
  <c r="R14" i="43"/>
  <c r="Q14" i="43"/>
  <c r="P14" i="43"/>
  <c r="E14" i="43"/>
  <c r="U14" i="43" s="1"/>
  <c r="S13" i="43"/>
  <c r="R13" i="43"/>
  <c r="Q13" i="43"/>
  <c r="P13" i="43"/>
  <c r="E13" i="43"/>
  <c r="U12" i="43"/>
  <c r="S12" i="43"/>
  <c r="R12" i="43"/>
  <c r="Q12" i="43"/>
  <c r="P12" i="43"/>
  <c r="E12" i="43"/>
  <c r="T12" i="43" s="1"/>
  <c r="S11" i="43"/>
  <c r="R11" i="43"/>
  <c r="Q11" i="43"/>
  <c r="P11" i="43"/>
  <c r="E11" i="43"/>
  <c r="S10" i="43"/>
  <c r="R10" i="43"/>
  <c r="Q10" i="43"/>
  <c r="U10" i="43" s="1"/>
  <c r="P10" i="43"/>
  <c r="E10" i="43"/>
  <c r="T10" i="43" s="1"/>
  <c r="S9" i="43"/>
  <c r="R9" i="43"/>
  <c r="Q9" i="43"/>
  <c r="P9" i="43"/>
  <c r="E9" i="43"/>
  <c r="U9" i="43" s="1"/>
  <c r="S96" i="42"/>
  <c r="R96" i="42"/>
  <c r="Q96" i="42"/>
  <c r="P96" i="42"/>
  <c r="E96" i="42"/>
  <c r="U96" i="42" s="1"/>
  <c r="S95" i="42"/>
  <c r="R95" i="42"/>
  <c r="Q95" i="42"/>
  <c r="P95" i="42"/>
  <c r="E95" i="42"/>
  <c r="U94" i="42"/>
  <c r="S94" i="42"/>
  <c r="R94" i="42"/>
  <c r="Q94" i="42"/>
  <c r="P94" i="42"/>
  <c r="E94" i="42"/>
  <c r="T94" i="42" s="1"/>
  <c r="U93" i="42"/>
  <c r="S93" i="42"/>
  <c r="R93" i="42"/>
  <c r="Q93" i="42"/>
  <c r="P93" i="42"/>
  <c r="E93" i="42"/>
  <c r="T93" i="42" s="1"/>
  <c r="U92" i="42"/>
  <c r="T92" i="42"/>
  <c r="S92" i="42"/>
  <c r="R92" i="42"/>
  <c r="Q92" i="42"/>
  <c r="P92" i="42"/>
  <c r="E92" i="42"/>
  <c r="S91" i="42"/>
  <c r="R91" i="42"/>
  <c r="Q91" i="42"/>
  <c r="P91" i="42"/>
  <c r="E91" i="42"/>
  <c r="U91" i="42" s="1"/>
  <c r="S90" i="42"/>
  <c r="R90" i="42"/>
  <c r="Q90" i="42"/>
  <c r="P90" i="42"/>
  <c r="E90" i="42"/>
  <c r="T90" i="42" s="1"/>
  <c r="S89" i="42"/>
  <c r="R89" i="42"/>
  <c r="Q89" i="42"/>
  <c r="P89" i="42"/>
  <c r="E89" i="42"/>
  <c r="U89" i="42" s="1"/>
  <c r="T88" i="42"/>
  <c r="S88" i="42"/>
  <c r="R88" i="42"/>
  <c r="Q88" i="42"/>
  <c r="P88" i="42"/>
  <c r="E88" i="42"/>
  <c r="U88" i="42" s="1"/>
  <c r="O75" i="42"/>
  <c r="N75" i="42"/>
  <c r="M75" i="42"/>
  <c r="L75" i="42"/>
  <c r="K75" i="42"/>
  <c r="J75" i="42"/>
  <c r="I75" i="42"/>
  <c r="H75" i="42"/>
  <c r="G75" i="42"/>
  <c r="F75" i="42"/>
  <c r="C75" i="42"/>
  <c r="B75" i="42"/>
  <c r="O74" i="42"/>
  <c r="N74" i="42"/>
  <c r="M74" i="42"/>
  <c r="L74" i="42"/>
  <c r="K74" i="42"/>
  <c r="S74" i="42" s="1"/>
  <c r="J74" i="42"/>
  <c r="I74" i="42"/>
  <c r="H74" i="42"/>
  <c r="G74" i="42"/>
  <c r="F74" i="42"/>
  <c r="C74" i="42"/>
  <c r="E74" i="42" s="1"/>
  <c r="B74" i="42"/>
  <c r="O73" i="42"/>
  <c r="N73" i="42"/>
  <c r="M73" i="42"/>
  <c r="L73" i="42"/>
  <c r="K73" i="42"/>
  <c r="J73" i="42"/>
  <c r="I73" i="42"/>
  <c r="H73" i="42"/>
  <c r="G73" i="42"/>
  <c r="F73" i="42"/>
  <c r="C73" i="42"/>
  <c r="B73" i="42"/>
  <c r="E73" i="42" s="1"/>
  <c r="S72" i="42"/>
  <c r="R72" i="42"/>
  <c r="Q72" i="42"/>
  <c r="P72" i="42"/>
  <c r="E72" i="42"/>
  <c r="T72" i="42" s="1"/>
  <c r="S71" i="42"/>
  <c r="R71" i="42"/>
  <c r="Q71" i="42"/>
  <c r="P71" i="42"/>
  <c r="E71" i="42"/>
  <c r="U71" i="42" s="1"/>
  <c r="O69" i="42"/>
  <c r="N69" i="42"/>
  <c r="M69" i="42"/>
  <c r="L69" i="42"/>
  <c r="K69" i="42"/>
  <c r="J69" i="42"/>
  <c r="I69" i="42"/>
  <c r="H69" i="42"/>
  <c r="G69" i="42"/>
  <c r="F69" i="42"/>
  <c r="C69" i="42"/>
  <c r="B69" i="42"/>
  <c r="O68" i="42"/>
  <c r="N68" i="42"/>
  <c r="M68" i="42"/>
  <c r="L68" i="42"/>
  <c r="K68" i="42"/>
  <c r="J68" i="42"/>
  <c r="I68" i="42"/>
  <c r="S68" i="42" s="1"/>
  <c r="H68" i="42"/>
  <c r="G68" i="42"/>
  <c r="F68" i="42"/>
  <c r="C68" i="42"/>
  <c r="B68" i="42"/>
  <c r="S67" i="42"/>
  <c r="R67" i="42"/>
  <c r="Q67" i="42"/>
  <c r="P67" i="42"/>
  <c r="E67" i="42"/>
  <c r="T67" i="42" s="1"/>
  <c r="S66" i="42"/>
  <c r="R66" i="42"/>
  <c r="Q66" i="42"/>
  <c r="P66" i="42"/>
  <c r="E66" i="42"/>
  <c r="U66" i="42" s="1"/>
  <c r="T65" i="42"/>
  <c r="S65" i="42"/>
  <c r="R65" i="42"/>
  <c r="Q65" i="42"/>
  <c r="P65" i="42"/>
  <c r="E65" i="42"/>
  <c r="U65" i="42" s="1"/>
  <c r="S64" i="42"/>
  <c r="R64" i="42"/>
  <c r="Q64" i="42"/>
  <c r="P64" i="42"/>
  <c r="E64" i="42"/>
  <c r="S63" i="42"/>
  <c r="R63" i="42"/>
  <c r="Q63" i="42"/>
  <c r="P63" i="42"/>
  <c r="E63" i="42"/>
  <c r="U63" i="42" s="1"/>
  <c r="O61" i="42"/>
  <c r="N61" i="42"/>
  <c r="M61" i="42"/>
  <c r="L61" i="42"/>
  <c r="K61" i="42"/>
  <c r="J61" i="42"/>
  <c r="I61" i="42"/>
  <c r="S61" i="42" s="1"/>
  <c r="H61" i="42"/>
  <c r="C61" i="42"/>
  <c r="B61" i="42"/>
  <c r="S60" i="42"/>
  <c r="R60" i="42"/>
  <c r="Q60" i="42"/>
  <c r="P60" i="42"/>
  <c r="E60" i="42"/>
  <c r="S59" i="42"/>
  <c r="R59" i="42"/>
  <c r="Q59" i="42"/>
  <c r="P59" i="42"/>
  <c r="E59" i="42"/>
  <c r="U59" i="42" s="1"/>
  <c r="S58" i="42"/>
  <c r="R58" i="42"/>
  <c r="Q58" i="42"/>
  <c r="P58" i="42"/>
  <c r="E58" i="42"/>
  <c r="T58" i="42" s="1"/>
  <c r="S57" i="42"/>
  <c r="R57" i="42"/>
  <c r="Q57" i="42"/>
  <c r="P57" i="42"/>
  <c r="E57" i="42"/>
  <c r="U57" i="42" s="1"/>
  <c r="O55" i="42"/>
  <c r="N55" i="42"/>
  <c r="M55" i="42"/>
  <c r="L55" i="42"/>
  <c r="K55" i="42"/>
  <c r="J55" i="42"/>
  <c r="I55" i="42"/>
  <c r="H55" i="42"/>
  <c r="G55" i="42"/>
  <c r="F55" i="42"/>
  <c r="C55" i="42"/>
  <c r="B55" i="42"/>
  <c r="S54" i="42"/>
  <c r="R54" i="42"/>
  <c r="Q54" i="42"/>
  <c r="P54" i="42"/>
  <c r="E54" i="42"/>
  <c r="U54" i="42" s="1"/>
  <c r="S53" i="42"/>
  <c r="R53" i="42"/>
  <c r="Q53" i="42"/>
  <c r="P53" i="42"/>
  <c r="E53" i="42"/>
  <c r="S52" i="42"/>
  <c r="R52" i="42"/>
  <c r="Q52" i="42"/>
  <c r="P52" i="42"/>
  <c r="E52" i="42"/>
  <c r="T52" i="42" s="1"/>
  <c r="S51" i="42"/>
  <c r="R51" i="42"/>
  <c r="Q51" i="42"/>
  <c r="P51" i="42"/>
  <c r="E51" i="42"/>
  <c r="U50" i="42"/>
  <c r="T50" i="42"/>
  <c r="S50" i="42"/>
  <c r="R50" i="42"/>
  <c r="Q50" i="42"/>
  <c r="P50" i="42"/>
  <c r="E50" i="42"/>
  <c r="U49" i="42"/>
  <c r="S49" i="42"/>
  <c r="R49" i="42"/>
  <c r="Q49" i="42"/>
  <c r="P49" i="42"/>
  <c r="E49" i="42"/>
  <c r="T49" i="42" s="1"/>
  <c r="T48" i="42"/>
  <c r="S48" i="42"/>
  <c r="R48" i="42"/>
  <c r="Q48" i="42"/>
  <c r="P48" i="42"/>
  <c r="E48" i="42"/>
  <c r="U48" i="42" s="1"/>
  <c r="S47" i="42"/>
  <c r="R47" i="42"/>
  <c r="Q47" i="42"/>
  <c r="P47" i="42"/>
  <c r="E47" i="42"/>
  <c r="T47" i="42" s="1"/>
  <c r="S46" i="42"/>
  <c r="R46" i="42"/>
  <c r="Q46" i="42"/>
  <c r="P46" i="42"/>
  <c r="E46" i="42"/>
  <c r="U46" i="42" s="1"/>
  <c r="S45" i="42"/>
  <c r="R45" i="42"/>
  <c r="Q45" i="42"/>
  <c r="P45" i="42"/>
  <c r="E45" i="42"/>
  <c r="S44" i="42"/>
  <c r="R44" i="42"/>
  <c r="Q44" i="42"/>
  <c r="P44" i="42"/>
  <c r="E44" i="42"/>
  <c r="T44" i="42" s="1"/>
  <c r="O42" i="42"/>
  <c r="N42" i="42"/>
  <c r="M42" i="42"/>
  <c r="L42" i="42"/>
  <c r="K42" i="42"/>
  <c r="J42" i="42"/>
  <c r="I42" i="42"/>
  <c r="H42" i="42"/>
  <c r="G42" i="42"/>
  <c r="F42" i="42"/>
  <c r="E42" i="42"/>
  <c r="C42" i="42"/>
  <c r="B42" i="42"/>
  <c r="S41" i="42"/>
  <c r="R41" i="42"/>
  <c r="Q41" i="42"/>
  <c r="P41" i="42"/>
  <c r="E41" i="42"/>
  <c r="S40" i="42"/>
  <c r="R40" i="42"/>
  <c r="Q40" i="42"/>
  <c r="P40" i="42"/>
  <c r="E40" i="42"/>
  <c r="U40" i="42" s="1"/>
  <c r="U39" i="42"/>
  <c r="S39" i="42"/>
  <c r="R39" i="42"/>
  <c r="Q39" i="42"/>
  <c r="P39" i="42"/>
  <c r="E39" i="42"/>
  <c r="T39" i="42" s="1"/>
  <c r="U38" i="42"/>
  <c r="S38" i="42"/>
  <c r="R38" i="42"/>
  <c r="Q38" i="42"/>
  <c r="P38" i="42"/>
  <c r="E38" i="42"/>
  <c r="S37" i="42"/>
  <c r="R37" i="42"/>
  <c r="Q37" i="42"/>
  <c r="P37" i="42"/>
  <c r="E37" i="42"/>
  <c r="O35" i="42"/>
  <c r="N35" i="42"/>
  <c r="M35" i="42"/>
  <c r="L35" i="42"/>
  <c r="K35" i="42"/>
  <c r="J35" i="42"/>
  <c r="I35" i="42"/>
  <c r="Q35" i="42" s="1"/>
  <c r="H35" i="42"/>
  <c r="G35" i="42"/>
  <c r="F35" i="42"/>
  <c r="C35" i="42"/>
  <c r="E35" i="42" s="1"/>
  <c r="B35" i="42"/>
  <c r="S34" i="42"/>
  <c r="R34" i="42"/>
  <c r="Q34" i="42"/>
  <c r="P34" i="42"/>
  <c r="E34" i="42"/>
  <c r="O32" i="42"/>
  <c r="N32" i="42"/>
  <c r="M32" i="42"/>
  <c r="L32" i="42"/>
  <c r="K32" i="42"/>
  <c r="J32" i="42"/>
  <c r="I32" i="42"/>
  <c r="H32" i="42"/>
  <c r="R32" i="42" s="1"/>
  <c r="G32" i="42"/>
  <c r="F32" i="42"/>
  <c r="C32" i="42"/>
  <c r="B32" i="42"/>
  <c r="T31" i="42"/>
  <c r="S31" i="42"/>
  <c r="R31" i="42"/>
  <c r="Q31" i="42"/>
  <c r="P31" i="42"/>
  <c r="E31" i="42"/>
  <c r="U31" i="42" s="1"/>
  <c r="S30" i="42"/>
  <c r="R30" i="42"/>
  <c r="Q30" i="42"/>
  <c r="P30" i="42"/>
  <c r="E30" i="42"/>
  <c r="T30" i="42" s="1"/>
  <c r="S29" i="42"/>
  <c r="R29" i="42"/>
  <c r="Q29" i="42"/>
  <c r="P29" i="42"/>
  <c r="E29" i="42"/>
  <c r="U29" i="42" s="1"/>
  <c r="S28" i="42"/>
  <c r="R28" i="42"/>
  <c r="Q28" i="42"/>
  <c r="P28" i="42"/>
  <c r="E28" i="42"/>
  <c r="U28" i="42" s="1"/>
  <c r="O26" i="42"/>
  <c r="N26" i="42"/>
  <c r="M26" i="42"/>
  <c r="L26" i="42"/>
  <c r="K26" i="42"/>
  <c r="J26" i="42"/>
  <c r="I26" i="42"/>
  <c r="H26" i="42"/>
  <c r="G26" i="42"/>
  <c r="F26" i="42"/>
  <c r="C26" i="42"/>
  <c r="B26" i="42"/>
  <c r="E26" i="42" s="1"/>
  <c r="T25" i="42"/>
  <c r="S25" i="42"/>
  <c r="R25" i="42"/>
  <c r="Q25" i="42"/>
  <c r="P25" i="42"/>
  <c r="E25" i="42"/>
  <c r="U25" i="42" s="1"/>
  <c r="S24" i="42"/>
  <c r="R24" i="42"/>
  <c r="Q24" i="42"/>
  <c r="P24" i="42"/>
  <c r="E24" i="42"/>
  <c r="T24" i="42" s="1"/>
  <c r="T23" i="42"/>
  <c r="S23" i="42"/>
  <c r="R23" i="42"/>
  <c r="Q23" i="42"/>
  <c r="P23" i="42"/>
  <c r="E23" i="42"/>
  <c r="U23" i="42" s="1"/>
  <c r="U22" i="42"/>
  <c r="T22" i="42"/>
  <c r="S22" i="42"/>
  <c r="R22" i="42"/>
  <c r="Q22" i="42"/>
  <c r="P22" i="42"/>
  <c r="E22" i="42"/>
  <c r="U21" i="42"/>
  <c r="S21" i="42"/>
  <c r="R21" i="42"/>
  <c r="Q21" i="42"/>
  <c r="P21" i="42"/>
  <c r="E21" i="42"/>
  <c r="T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O17" i="42"/>
  <c r="N17" i="42"/>
  <c r="M17" i="42"/>
  <c r="L17" i="42"/>
  <c r="K17" i="42"/>
  <c r="S17" i="42" s="1"/>
  <c r="J17" i="42"/>
  <c r="I17" i="42"/>
  <c r="H17" i="42"/>
  <c r="G17" i="42"/>
  <c r="F17" i="42"/>
  <c r="C17" i="42"/>
  <c r="B17" i="42"/>
  <c r="E17" i="42" s="1"/>
  <c r="S16" i="42"/>
  <c r="R16" i="42"/>
  <c r="Q16" i="42"/>
  <c r="P16" i="42"/>
  <c r="E16" i="42"/>
  <c r="T16" i="42" s="1"/>
  <c r="S15" i="42"/>
  <c r="R15" i="42"/>
  <c r="Q15" i="42"/>
  <c r="P15" i="42"/>
  <c r="E15" i="42"/>
  <c r="U15" i="42" s="1"/>
  <c r="T14" i="42"/>
  <c r="S14" i="42"/>
  <c r="R14" i="42"/>
  <c r="Q14" i="42"/>
  <c r="P14" i="42"/>
  <c r="E14" i="42"/>
  <c r="U14" i="42" s="1"/>
  <c r="S13" i="42"/>
  <c r="R13" i="42"/>
  <c r="Q13" i="42"/>
  <c r="P13" i="42"/>
  <c r="E13" i="42"/>
  <c r="T12" i="42"/>
  <c r="S12" i="42"/>
  <c r="R12" i="42"/>
  <c r="Q12" i="42"/>
  <c r="P12" i="42"/>
  <c r="E12" i="42"/>
  <c r="U12" i="42" s="1"/>
  <c r="U11" i="42"/>
  <c r="T11" i="42"/>
  <c r="S11" i="42"/>
  <c r="R11" i="42"/>
  <c r="Q11" i="42"/>
  <c r="P11" i="42"/>
  <c r="E11" i="42"/>
  <c r="S10" i="42"/>
  <c r="R10" i="42"/>
  <c r="Q10" i="42"/>
  <c r="P10" i="42"/>
  <c r="T10" i="42" s="1"/>
  <c r="E10" i="42"/>
  <c r="U10" i="42" s="1"/>
  <c r="T9" i="42"/>
  <c r="S9" i="42"/>
  <c r="R9" i="42"/>
  <c r="Q9" i="42"/>
  <c r="P9" i="42"/>
  <c r="E9" i="42"/>
  <c r="S96" i="41"/>
  <c r="R96" i="41"/>
  <c r="Q96" i="41"/>
  <c r="P96" i="41"/>
  <c r="E96" i="41"/>
  <c r="T96" i="41" s="1"/>
  <c r="S95" i="41"/>
  <c r="R95" i="41"/>
  <c r="Q95" i="41"/>
  <c r="P95" i="41"/>
  <c r="E95" i="41"/>
  <c r="U95" i="41" s="1"/>
  <c r="S94" i="41"/>
  <c r="R94" i="41"/>
  <c r="Q94" i="41"/>
  <c r="P94" i="41"/>
  <c r="E94" i="41"/>
  <c r="U93" i="41"/>
  <c r="S93" i="41"/>
  <c r="R93" i="41"/>
  <c r="Q93" i="41"/>
  <c r="P93" i="41"/>
  <c r="E93" i="41"/>
  <c r="T93" i="41" s="1"/>
  <c r="T92" i="41"/>
  <c r="S92" i="41"/>
  <c r="R92" i="41"/>
  <c r="Q92" i="41"/>
  <c r="P92" i="41"/>
  <c r="E92" i="41"/>
  <c r="U92" i="41" s="1"/>
  <c r="U91" i="41"/>
  <c r="T91" i="41"/>
  <c r="S91" i="41"/>
  <c r="R91" i="41"/>
  <c r="Q91" i="41"/>
  <c r="P91" i="41"/>
  <c r="E91" i="41"/>
  <c r="S90" i="41"/>
  <c r="R90" i="41"/>
  <c r="Q90" i="41"/>
  <c r="P90" i="41"/>
  <c r="E90" i="41"/>
  <c r="T89" i="41"/>
  <c r="S89" i="41"/>
  <c r="R89" i="41"/>
  <c r="Q89" i="41"/>
  <c r="P89" i="41"/>
  <c r="E89" i="41"/>
  <c r="U89" i="41" s="1"/>
  <c r="S88" i="41"/>
  <c r="R88" i="41"/>
  <c r="Q88" i="41"/>
  <c r="P88" i="41"/>
  <c r="E88" i="41"/>
  <c r="U88" i="41" s="1"/>
  <c r="O75" i="41"/>
  <c r="N75" i="41"/>
  <c r="M75" i="41"/>
  <c r="L75" i="41"/>
  <c r="K75" i="41"/>
  <c r="J75" i="41"/>
  <c r="I75" i="41"/>
  <c r="H75" i="41"/>
  <c r="G75" i="41"/>
  <c r="F75" i="41"/>
  <c r="C75" i="41"/>
  <c r="B75" i="41"/>
  <c r="E75" i="41" s="1"/>
  <c r="O74" i="41"/>
  <c r="N74" i="41"/>
  <c r="M74" i="41"/>
  <c r="L74" i="41"/>
  <c r="K74" i="41"/>
  <c r="J74" i="41"/>
  <c r="I74" i="41"/>
  <c r="H74" i="41"/>
  <c r="R74" i="41" s="1"/>
  <c r="G74" i="41"/>
  <c r="F74" i="41"/>
  <c r="C74" i="41"/>
  <c r="E74" i="41" s="1"/>
  <c r="B74" i="41"/>
  <c r="O73" i="41"/>
  <c r="N73" i="41"/>
  <c r="M73" i="41"/>
  <c r="L73" i="41"/>
  <c r="K73" i="41"/>
  <c r="J73" i="41"/>
  <c r="I73" i="41"/>
  <c r="S73" i="41" s="1"/>
  <c r="H73" i="41"/>
  <c r="G73" i="41"/>
  <c r="F73" i="41"/>
  <c r="E73" i="41"/>
  <c r="C73" i="41"/>
  <c r="B73" i="41"/>
  <c r="S72" i="41"/>
  <c r="R72" i="41"/>
  <c r="Q72" i="41"/>
  <c r="P72" i="41"/>
  <c r="E72" i="41"/>
  <c r="S71" i="41"/>
  <c r="R71" i="41"/>
  <c r="Q71" i="41"/>
  <c r="P71" i="41"/>
  <c r="E71" i="41"/>
  <c r="T71" i="41" s="1"/>
  <c r="O69" i="41"/>
  <c r="N69" i="41"/>
  <c r="M69" i="41"/>
  <c r="L69" i="41"/>
  <c r="K69" i="41"/>
  <c r="J69" i="41"/>
  <c r="I69" i="41"/>
  <c r="H69" i="41"/>
  <c r="G69" i="41"/>
  <c r="F69" i="41"/>
  <c r="C69" i="41"/>
  <c r="B69" i="41"/>
  <c r="O68" i="41"/>
  <c r="N68" i="41"/>
  <c r="M68" i="41"/>
  <c r="L68" i="41"/>
  <c r="K68" i="41"/>
  <c r="J68" i="41"/>
  <c r="I68" i="41"/>
  <c r="S68" i="41" s="1"/>
  <c r="H68" i="41"/>
  <c r="G68" i="41"/>
  <c r="F68" i="41"/>
  <c r="C68" i="41"/>
  <c r="E68" i="41" s="1"/>
  <c r="B68" i="41"/>
  <c r="U67" i="41"/>
  <c r="T67" i="41"/>
  <c r="S67" i="41"/>
  <c r="R67" i="41"/>
  <c r="Q67" i="41"/>
  <c r="P67" i="41"/>
  <c r="E67" i="41"/>
  <c r="S66" i="41"/>
  <c r="R66" i="41"/>
  <c r="Q66" i="41"/>
  <c r="P66" i="41"/>
  <c r="E66" i="41"/>
  <c r="U66" i="41" s="1"/>
  <c r="S65" i="41"/>
  <c r="R65" i="41"/>
  <c r="Q65" i="41"/>
  <c r="P65" i="41"/>
  <c r="E65" i="41"/>
  <c r="T65" i="41" s="1"/>
  <c r="S64" i="41"/>
  <c r="R64" i="41"/>
  <c r="Q64" i="41"/>
  <c r="P64" i="41"/>
  <c r="E64" i="41"/>
  <c r="T64" i="41" s="1"/>
  <c r="S63" i="41"/>
  <c r="R63" i="41"/>
  <c r="Q63" i="41"/>
  <c r="P63" i="41"/>
  <c r="E63" i="41"/>
  <c r="O61" i="41"/>
  <c r="N61" i="41"/>
  <c r="M61" i="41"/>
  <c r="L61" i="41"/>
  <c r="K61" i="41"/>
  <c r="J61" i="41"/>
  <c r="I61" i="41"/>
  <c r="H61" i="41"/>
  <c r="R61" i="41" s="1"/>
  <c r="C61" i="41"/>
  <c r="B61" i="41"/>
  <c r="S60" i="41"/>
  <c r="R60" i="41"/>
  <c r="Q60" i="41"/>
  <c r="P60" i="41"/>
  <c r="E60" i="41"/>
  <c r="U59" i="41"/>
  <c r="S59" i="41"/>
  <c r="R59" i="41"/>
  <c r="Q59" i="41"/>
  <c r="P59" i="41"/>
  <c r="E59" i="41"/>
  <c r="T59" i="41" s="1"/>
  <c r="S58" i="41"/>
  <c r="R58" i="41"/>
  <c r="Q58" i="41"/>
  <c r="P58" i="41"/>
  <c r="E58" i="41"/>
  <c r="T58" i="41" s="1"/>
  <c r="S57" i="41"/>
  <c r="R57" i="41"/>
  <c r="Q57" i="41"/>
  <c r="P57" i="41"/>
  <c r="E57" i="41"/>
  <c r="U57" i="41" s="1"/>
  <c r="O55" i="41"/>
  <c r="N55" i="41"/>
  <c r="M55" i="41"/>
  <c r="L55" i="41"/>
  <c r="K55" i="41"/>
  <c r="J55" i="41"/>
  <c r="I55" i="41"/>
  <c r="H55" i="41"/>
  <c r="G55" i="41"/>
  <c r="F55" i="41"/>
  <c r="C55" i="41"/>
  <c r="B55" i="41"/>
  <c r="S54" i="41"/>
  <c r="R54" i="41"/>
  <c r="Q54" i="41"/>
  <c r="P54" i="41"/>
  <c r="E54" i="41"/>
  <c r="S53" i="41"/>
  <c r="R53" i="41"/>
  <c r="Q53" i="41"/>
  <c r="P53" i="41"/>
  <c r="E53" i="41"/>
  <c r="S52" i="41"/>
  <c r="R52" i="41"/>
  <c r="Q52" i="41"/>
  <c r="P52" i="41"/>
  <c r="E52" i="41"/>
  <c r="T52" i="41" s="1"/>
  <c r="T51" i="41"/>
  <c r="S51" i="41"/>
  <c r="R51" i="41"/>
  <c r="Q51" i="41"/>
  <c r="P51" i="41"/>
  <c r="E51" i="41"/>
  <c r="U51" i="41" s="1"/>
  <c r="S50" i="41"/>
  <c r="R50" i="41"/>
  <c r="Q50" i="41"/>
  <c r="P50" i="41"/>
  <c r="E50" i="41"/>
  <c r="T50" i="41" s="1"/>
  <c r="S49" i="41"/>
  <c r="R49" i="41"/>
  <c r="Q49" i="41"/>
  <c r="P49" i="41"/>
  <c r="E49" i="41"/>
  <c r="U49" i="41" s="1"/>
  <c r="S48" i="41"/>
  <c r="R48" i="41"/>
  <c r="Q48" i="41"/>
  <c r="P48" i="41"/>
  <c r="E48" i="41"/>
  <c r="U48" i="41" s="1"/>
  <c r="U47" i="41"/>
  <c r="T47" i="41"/>
  <c r="S47" i="41"/>
  <c r="R47" i="41"/>
  <c r="Q47" i="41"/>
  <c r="P47" i="41"/>
  <c r="E47" i="41"/>
  <c r="S46" i="41"/>
  <c r="R46" i="41"/>
  <c r="Q46" i="41"/>
  <c r="P46" i="41"/>
  <c r="E46" i="41"/>
  <c r="U46" i="41" s="1"/>
  <c r="S45" i="41"/>
  <c r="R45" i="41"/>
  <c r="Q45" i="41"/>
  <c r="P45" i="41"/>
  <c r="E45" i="41"/>
  <c r="U45" i="41" s="1"/>
  <c r="S44" i="41"/>
  <c r="R44" i="41"/>
  <c r="Q44" i="41"/>
  <c r="P44" i="41"/>
  <c r="E44" i="41"/>
  <c r="T44" i="41" s="1"/>
  <c r="O42" i="41"/>
  <c r="N42" i="41"/>
  <c r="M42" i="41"/>
  <c r="L42" i="41"/>
  <c r="K42" i="41"/>
  <c r="J42" i="41"/>
  <c r="I42" i="41"/>
  <c r="S42" i="41" s="1"/>
  <c r="H42" i="41"/>
  <c r="R42" i="41" s="1"/>
  <c r="G42" i="41"/>
  <c r="F42" i="41"/>
  <c r="C42" i="41"/>
  <c r="B42" i="41"/>
  <c r="S41" i="41"/>
  <c r="R41" i="41"/>
  <c r="Q41" i="41"/>
  <c r="P41" i="41"/>
  <c r="E41" i="41"/>
  <c r="T41" i="41" s="1"/>
  <c r="S40" i="41"/>
  <c r="R40" i="41"/>
  <c r="Q40" i="41"/>
  <c r="P40" i="41"/>
  <c r="E40" i="41"/>
  <c r="U39" i="41"/>
  <c r="S39" i="41"/>
  <c r="R39" i="41"/>
  <c r="Q39" i="41"/>
  <c r="P39" i="41"/>
  <c r="E39" i="41"/>
  <c r="T39" i="41" s="1"/>
  <c r="S38" i="41"/>
  <c r="R38" i="41"/>
  <c r="Q38" i="41"/>
  <c r="P38" i="41"/>
  <c r="E38" i="41"/>
  <c r="S37" i="41"/>
  <c r="R37" i="41"/>
  <c r="Q37" i="41"/>
  <c r="U37" i="41" s="1"/>
  <c r="P37" i="41"/>
  <c r="T37" i="41" s="1"/>
  <c r="E37" i="41"/>
  <c r="O35" i="41"/>
  <c r="N35" i="41"/>
  <c r="M35" i="41"/>
  <c r="L35" i="41"/>
  <c r="K35" i="41"/>
  <c r="J35" i="41"/>
  <c r="I35" i="41"/>
  <c r="H35" i="41"/>
  <c r="R35" i="41" s="1"/>
  <c r="G35" i="41"/>
  <c r="F35" i="41"/>
  <c r="C35" i="41"/>
  <c r="B35" i="41"/>
  <c r="E35" i="41" s="1"/>
  <c r="T34" i="41"/>
  <c r="S34" i="41"/>
  <c r="R34" i="41"/>
  <c r="Q34" i="41"/>
  <c r="P34" i="41"/>
  <c r="E34" i="41"/>
  <c r="O32" i="41"/>
  <c r="N32" i="41"/>
  <c r="M32" i="41"/>
  <c r="L32" i="41"/>
  <c r="K32" i="41"/>
  <c r="J32" i="41"/>
  <c r="I32" i="41"/>
  <c r="S32" i="41" s="1"/>
  <c r="H32" i="41"/>
  <c r="R32" i="41" s="1"/>
  <c r="G32" i="41"/>
  <c r="F32" i="41"/>
  <c r="C32" i="41"/>
  <c r="B32" i="41"/>
  <c r="U31" i="41"/>
  <c r="S31" i="41"/>
  <c r="R31" i="41"/>
  <c r="Q31" i="41"/>
  <c r="P31" i="41"/>
  <c r="E31" i="41"/>
  <c r="T31" i="41" s="1"/>
  <c r="U30" i="41"/>
  <c r="T30" i="41"/>
  <c r="S30" i="41"/>
  <c r="R30" i="41"/>
  <c r="Q30" i="41"/>
  <c r="P30" i="41"/>
  <c r="E30" i="41"/>
  <c r="S29" i="41"/>
  <c r="R29" i="41"/>
  <c r="Q29" i="41"/>
  <c r="P29" i="41"/>
  <c r="E29" i="41"/>
  <c r="U29" i="41" s="1"/>
  <c r="S28" i="41"/>
  <c r="R28" i="41"/>
  <c r="Q28" i="41"/>
  <c r="P28" i="41"/>
  <c r="E28" i="41"/>
  <c r="T28" i="41" s="1"/>
  <c r="O26" i="41"/>
  <c r="N26" i="41"/>
  <c r="M26" i="41"/>
  <c r="L26" i="41"/>
  <c r="K26" i="41"/>
  <c r="J26" i="41"/>
  <c r="I26" i="41"/>
  <c r="H26" i="41"/>
  <c r="G26" i="41"/>
  <c r="F26" i="41"/>
  <c r="C26" i="41"/>
  <c r="B26" i="41"/>
  <c r="E26" i="41" s="1"/>
  <c r="S25" i="41"/>
  <c r="R25" i="41"/>
  <c r="Q25" i="41"/>
  <c r="P25" i="41"/>
  <c r="E25" i="41"/>
  <c r="T25" i="41" s="1"/>
  <c r="S24" i="41"/>
  <c r="R24" i="41"/>
  <c r="Q24" i="41"/>
  <c r="P24" i="41"/>
  <c r="E24" i="41"/>
  <c r="T24" i="41" s="1"/>
  <c r="S23" i="41"/>
  <c r="R23" i="41"/>
  <c r="Q23" i="41"/>
  <c r="P23" i="41"/>
  <c r="E23" i="41"/>
  <c r="U22" i="41"/>
  <c r="S22" i="41"/>
  <c r="R22" i="41"/>
  <c r="Q22" i="41"/>
  <c r="P22" i="41"/>
  <c r="E22" i="41"/>
  <c r="T22" i="41" s="1"/>
  <c r="U21" i="41"/>
  <c r="S21" i="41"/>
  <c r="R21" i="41"/>
  <c r="Q21" i="41"/>
  <c r="P21" i="41"/>
  <c r="E21" i="41"/>
  <c r="T21" i="41" s="1"/>
  <c r="U20" i="41"/>
  <c r="T20" i="41"/>
  <c r="S20" i="41"/>
  <c r="R20" i="41"/>
  <c r="Q20" i="41"/>
  <c r="P20" i="41"/>
  <c r="E20" i="41"/>
  <c r="S19" i="41"/>
  <c r="R19" i="41"/>
  <c r="Q19" i="41"/>
  <c r="P19" i="41"/>
  <c r="T19" i="41" s="1"/>
  <c r="E19" i="41"/>
  <c r="O17" i="41"/>
  <c r="N17" i="41"/>
  <c r="M17" i="41"/>
  <c r="L17" i="41"/>
  <c r="K17" i="41"/>
  <c r="J17" i="41"/>
  <c r="I17" i="41"/>
  <c r="H17" i="41"/>
  <c r="R17" i="41" s="1"/>
  <c r="G17" i="41"/>
  <c r="F17" i="41"/>
  <c r="E17" i="41"/>
  <c r="C17" i="41"/>
  <c r="B17" i="41"/>
  <c r="T16" i="41"/>
  <c r="S16" i="41"/>
  <c r="R16" i="41"/>
  <c r="Q16" i="41"/>
  <c r="P16" i="41"/>
  <c r="E16" i="41"/>
  <c r="U16" i="41" s="1"/>
  <c r="T15" i="41"/>
  <c r="S15" i="41"/>
  <c r="R15" i="41"/>
  <c r="Q15" i="41"/>
  <c r="P15" i="41"/>
  <c r="E15" i="41"/>
  <c r="U15" i="41" s="1"/>
  <c r="S14" i="41"/>
  <c r="R14" i="41"/>
  <c r="Q14" i="41"/>
  <c r="P14" i="41"/>
  <c r="E14" i="41"/>
  <c r="T14" i="41" s="1"/>
  <c r="S13" i="41"/>
  <c r="R13" i="41"/>
  <c r="Q13" i="41"/>
  <c r="P13" i="41"/>
  <c r="E13" i="41"/>
  <c r="S12" i="41"/>
  <c r="R12" i="41"/>
  <c r="Q12" i="41"/>
  <c r="P12" i="41"/>
  <c r="E12" i="41"/>
  <c r="U12" i="41" s="1"/>
  <c r="U11" i="41"/>
  <c r="S11" i="41"/>
  <c r="R11" i="41"/>
  <c r="Q11" i="41"/>
  <c r="P11" i="41"/>
  <c r="E11" i="41"/>
  <c r="T11" i="41" s="1"/>
  <c r="S10" i="41"/>
  <c r="R10" i="41"/>
  <c r="Q10" i="41"/>
  <c r="P10" i="41"/>
  <c r="E10" i="41"/>
  <c r="U10" i="41" s="1"/>
  <c r="S9" i="41"/>
  <c r="R9" i="41"/>
  <c r="Q9" i="41"/>
  <c r="P9" i="41"/>
  <c r="E9" i="41"/>
  <c r="T96" i="40"/>
  <c r="S96" i="40"/>
  <c r="R96" i="40"/>
  <c r="Q96" i="40"/>
  <c r="P96" i="40"/>
  <c r="E96" i="40"/>
  <c r="U96" i="40" s="1"/>
  <c r="S95" i="40"/>
  <c r="R95" i="40"/>
  <c r="Q95" i="40"/>
  <c r="P95" i="40"/>
  <c r="E95" i="40"/>
  <c r="S94" i="40"/>
  <c r="R94" i="40"/>
  <c r="Q94" i="40"/>
  <c r="P94" i="40"/>
  <c r="E94" i="40"/>
  <c r="T94" i="40" s="1"/>
  <c r="S93" i="40"/>
  <c r="R93" i="40"/>
  <c r="Q93" i="40"/>
  <c r="P93" i="40"/>
  <c r="E93" i="40"/>
  <c r="T93" i="40" s="1"/>
  <c r="S92" i="40"/>
  <c r="R92" i="40"/>
  <c r="Q92" i="40"/>
  <c r="P92" i="40"/>
  <c r="E92" i="40"/>
  <c r="U92" i="40" s="1"/>
  <c r="S91" i="40"/>
  <c r="R91" i="40"/>
  <c r="Q91" i="40"/>
  <c r="P91" i="40"/>
  <c r="E91" i="40"/>
  <c r="T90" i="40"/>
  <c r="S90" i="40"/>
  <c r="R90" i="40"/>
  <c r="Q90" i="40"/>
  <c r="P90" i="40"/>
  <c r="E90" i="40"/>
  <c r="U90" i="40" s="1"/>
  <c r="S89" i="40"/>
  <c r="R89" i="40"/>
  <c r="Q89" i="40"/>
  <c r="P89" i="40"/>
  <c r="E89" i="40"/>
  <c r="U88" i="40"/>
  <c r="T88" i="40"/>
  <c r="S88" i="40"/>
  <c r="R88" i="40"/>
  <c r="Q88" i="40"/>
  <c r="P88" i="40"/>
  <c r="E88" i="40"/>
  <c r="O75" i="40"/>
  <c r="N75" i="40"/>
  <c r="M75" i="40"/>
  <c r="L75" i="40"/>
  <c r="K75" i="40"/>
  <c r="J75" i="40"/>
  <c r="I75" i="40"/>
  <c r="H75" i="40"/>
  <c r="G75" i="40"/>
  <c r="F75" i="40"/>
  <c r="C75" i="40"/>
  <c r="B75" i="40"/>
  <c r="S74" i="40"/>
  <c r="O74" i="40"/>
  <c r="N74" i="40"/>
  <c r="M74" i="40"/>
  <c r="L74" i="40"/>
  <c r="K74" i="40"/>
  <c r="J74" i="40"/>
  <c r="I74" i="40"/>
  <c r="H74" i="40"/>
  <c r="R74" i="40" s="1"/>
  <c r="G74" i="40"/>
  <c r="F74" i="40"/>
  <c r="C74" i="40"/>
  <c r="B74" i="40"/>
  <c r="Q73" i="40"/>
  <c r="O73" i="40"/>
  <c r="N73" i="40"/>
  <c r="M73" i="40"/>
  <c r="L73" i="40"/>
  <c r="K73" i="40"/>
  <c r="J73" i="40"/>
  <c r="I73" i="40"/>
  <c r="H73" i="40"/>
  <c r="G73" i="40"/>
  <c r="F73" i="40"/>
  <c r="C73" i="40"/>
  <c r="B73" i="40"/>
  <c r="U72" i="40"/>
  <c r="S72" i="40"/>
  <c r="R72" i="40"/>
  <c r="Q72" i="40"/>
  <c r="P72" i="40"/>
  <c r="E72" i="40"/>
  <c r="T72" i="40" s="1"/>
  <c r="T71" i="40"/>
  <c r="S71" i="40"/>
  <c r="R71" i="40"/>
  <c r="Q71" i="40"/>
  <c r="U71" i="40" s="1"/>
  <c r="P71" i="40"/>
  <c r="E71" i="40"/>
  <c r="O69" i="40"/>
  <c r="N69" i="40"/>
  <c r="M69" i="40"/>
  <c r="L69" i="40"/>
  <c r="K69" i="40"/>
  <c r="J69" i="40"/>
  <c r="I69" i="40"/>
  <c r="H69" i="40"/>
  <c r="G69" i="40"/>
  <c r="F69" i="40"/>
  <c r="C69" i="40"/>
  <c r="B69" i="40"/>
  <c r="O68" i="40"/>
  <c r="N68" i="40"/>
  <c r="M68" i="40"/>
  <c r="L68" i="40"/>
  <c r="K68" i="40"/>
  <c r="J68" i="40"/>
  <c r="I68" i="40"/>
  <c r="S68" i="40" s="1"/>
  <c r="H68" i="40"/>
  <c r="R68" i="40" s="1"/>
  <c r="G68" i="40"/>
  <c r="F68" i="40"/>
  <c r="C68" i="40"/>
  <c r="B68" i="40"/>
  <c r="S67" i="40"/>
  <c r="R67" i="40"/>
  <c r="Q67" i="40"/>
  <c r="P67" i="40"/>
  <c r="E67" i="40"/>
  <c r="U67" i="40" s="1"/>
  <c r="U66" i="40"/>
  <c r="T66" i="40"/>
  <c r="S66" i="40"/>
  <c r="R66" i="40"/>
  <c r="Q66" i="40"/>
  <c r="P66" i="40"/>
  <c r="E66" i="40"/>
  <c r="S65" i="40"/>
  <c r="R65" i="40"/>
  <c r="Q65" i="40"/>
  <c r="P65" i="40"/>
  <c r="E65" i="40"/>
  <c r="U65" i="40" s="1"/>
  <c r="S64" i="40"/>
  <c r="R64" i="40"/>
  <c r="Q64" i="40"/>
  <c r="P64" i="40"/>
  <c r="E64" i="40"/>
  <c r="U64" i="40" s="1"/>
  <c r="S63" i="40"/>
  <c r="R63" i="40"/>
  <c r="Q63" i="40"/>
  <c r="P63" i="40"/>
  <c r="E63" i="40"/>
  <c r="U63" i="40" s="1"/>
  <c r="O61" i="40"/>
  <c r="N61" i="40"/>
  <c r="M61" i="40"/>
  <c r="L61" i="40"/>
  <c r="K61" i="40"/>
  <c r="J61" i="40"/>
  <c r="I61" i="40"/>
  <c r="H61" i="40"/>
  <c r="R61" i="40" s="1"/>
  <c r="C61" i="40"/>
  <c r="B61" i="40"/>
  <c r="E61" i="40" s="1"/>
  <c r="S60" i="40"/>
  <c r="R60" i="40"/>
  <c r="Q60" i="40"/>
  <c r="P60" i="40"/>
  <c r="E60" i="40"/>
  <c r="U60" i="40" s="1"/>
  <c r="S59" i="40"/>
  <c r="R59" i="40"/>
  <c r="Q59" i="40"/>
  <c r="P59" i="40"/>
  <c r="E59" i="40"/>
  <c r="T59" i="40" s="1"/>
  <c r="U58" i="40"/>
  <c r="T58" i="40"/>
  <c r="S58" i="40"/>
  <c r="R58" i="40"/>
  <c r="Q58" i="40"/>
  <c r="P58" i="40"/>
  <c r="E58" i="40"/>
  <c r="T57" i="40"/>
  <c r="S57" i="40"/>
  <c r="R57" i="40"/>
  <c r="Q57" i="40"/>
  <c r="P57" i="40"/>
  <c r="E57" i="40"/>
  <c r="U57" i="40" s="1"/>
  <c r="O55" i="40"/>
  <c r="N55" i="40"/>
  <c r="M55" i="40"/>
  <c r="L55" i="40"/>
  <c r="K55" i="40"/>
  <c r="J55" i="40"/>
  <c r="I55" i="40"/>
  <c r="H55" i="40"/>
  <c r="R55" i="40" s="1"/>
  <c r="G55" i="40"/>
  <c r="F55" i="40"/>
  <c r="C55" i="40"/>
  <c r="B55" i="40"/>
  <c r="S54" i="40"/>
  <c r="R54" i="40"/>
  <c r="Q54" i="40"/>
  <c r="P54" i="40"/>
  <c r="E54" i="40"/>
  <c r="S53" i="40"/>
  <c r="R53" i="40"/>
  <c r="Q53" i="40"/>
  <c r="P53" i="40"/>
  <c r="E53" i="40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S50" i="40"/>
  <c r="R50" i="40"/>
  <c r="Q50" i="40"/>
  <c r="P50" i="40"/>
  <c r="E50" i="40"/>
  <c r="T50" i="40" s="1"/>
  <c r="S49" i="40"/>
  <c r="R49" i="40"/>
  <c r="Q49" i="40"/>
  <c r="P49" i="40"/>
  <c r="E49" i="40"/>
  <c r="U49" i="40" s="1"/>
  <c r="S48" i="40"/>
  <c r="R48" i="40"/>
  <c r="Q48" i="40"/>
  <c r="P48" i="40"/>
  <c r="E48" i="40"/>
  <c r="S47" i="40"/>
  <c r="R47" i="40"/>
  <c r="Q47" i="40"/>
  <c r="P47" i="40"/>
  <c r="E47" i="40"/>
  <c r="U47" i="40" s="1"/>
  <c r="T46" i="40"/>
  <c r="S46" i="40"/>
  <c r="R46" i="40"/>
  <c r="Q46" i="40"/>
  <c r="P46" i="40"/>
  <c r="E46" i="40"/>
  <c r="U46" i="40" s="1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O42" i="40"/>
  <c r="N42" i="40"/>
  <c r="M42" i="40"/>
  <c r="L42" i="40"/>
  <c r="K42" i="40"/>
  <c r="J42" i="40"/>
  <c r="I42" i="40"/>
  <c r="S42" i="40" s="1"/>
  <c r="H42" i="40"/>
  <c r="R42" i="40" s="1"/>
  <c r="G42" i="40"/>
  <c r="F42" i="40"/>
  <c r="C42" i="40"/>
  <c r="B42" i="40"/>
  <c r="T41" i="40"/>
  <c r="S41" i="40"/>
  <c r="R41" i="40"/>
  <c r="Q41" i="40"/>
  <c r="P41" i="40"/>
  <c r="E41" i="40"/>
  <c r="U41" i="40" s="1"/>
  <c r="S40" i="40"/>
  <c r="R40" i="40"/>
  <c r="Q40" i="40"/>
  <c r="P40" i="40"/>
  <c r="E40" i="40"/>
  <c r="T40" i="40" s="1"/>
  <c r="S39" i="40"/>
  <c r="R39" i="40"/>
  <c r="Q39" i="40"/>
  <c r="P39" i="40"/>
  <c r="E39" i="40"/>
  <c r="T39" i="40" s="1"/>
  <c r="T38" i="40"/>
  <c r="S38" i="40"/>
  <c r="R38" i="40"/>
  <c r="Q38" i="40"/>
  <c r="P38" i="40"/>
  <c r="E38" i="40"/>
  <c r="U38" i="40" s="1"/>
  <c r="U37" i="40"/>
  <c r="S37" i="40"/>
  <c r="R37" i="40"/>
  <c r="Q37" i="40"/>
  <c r="P37" i="40"/>
  <c r="E37" i="40"/>
  <c r="T37" i="40" s="1"/>
  <c r="R35" i="40"/>
  <c r="O35" i="40"/>
  <c r="N35" i="40"/>
  <c r="M35" i="40"/>
  <c r="L35" i="40"/>
  <c r="K35" i="40"/>
  <c r="S35" i="40" s="1"/>
  <c r="J35" i="40"/>
  <c r="I35" i="40"/>
  <c r="H35" i="40"/>
  <c r="G35" i="40"/>
  <c r="F35" i="40"/>
  <c r="C35" i="40"/>
  <c r="B35" i="40"/>
  <c r="U34" i="40"/>
  <c r="S34" i="40"/>
  <c r="R34" i="40"/>
  <c r="Q34" i="40"/>
  <c r="P34" i="40"/>
  <c r="E34" i="40"/>
  <c r="O32" i="40"/>
  <c r="N32" i="40"/>
  <c r="M32" i="40"/>
  <c r="L32" i="40"/>
  <c r="K32" i="40"/>
  <c r="J32" i="40"/>
  <c r="I32" i="40"/>
  <c r="S32" i="40" s="1"/>
  <c r="H32" i="40"/>
  <c r="G32" i="40"/>
  <c r="F32" i="40"/>
  <c r="C32" i="40"/>
  <c r="B32" i="40"/>
  <c r="E32" i="40" s="1"/>
  <c r="U31" i="40"/>
  <c r="S31" i="40"/>
  <c r="R31" i="40"/>
  <c r="Q31" i="40"/>
  <c r="P31" i="40"/>
  <c r="E31" i="40"/>
  <c r="T31" i="40" s="1"/>
  <c r="U30" i="40"/>
  <c r="S30" i="40"/>
  <c r="R30" i="40"/>
  <c r="Q30" i="40"/>
  <c r="P30" i="40"/>
  <c r="E30" i="40"/>
  <c r="T30" i="40" s="1"/>
  <c r="S29" i="40"/>
  <c r="R29" i="40"/>
  <c r="Q29" i="40"/>
  <c r="P29" i="40"/>
  <c r="E29" i="40"/>
  <c r="U28" i="40"/>
  <c r="S28" i="40"/>
  <c r="R28" i="40"/>
  <c r="Q28" i="40"/>
  <c r="P28" i="40"/>
  <c r="E28" i="40"/>
  <c r="T28" i="40" s="1"/>
  <c r="O26" i="40"/>
  <c r="N26" i="40"/>
  <c r="M26" i="40"/>
  <c r="L26" i="40"/>
  <c r="K26" i="40"/>
  <c r="J26" i="40"/>
  <c r="I26" i="40"/>
  <c r="S26" i="40" s="1"/>
  <c r="H26" i="40"/>
  <c r="G26" i="40"/>
  <c r="F26" i="40"/>
  <c r="C26" i="40"/>
  <c r="B26" i="40"/>
  <c r="E26" i="40" s="1"/>
  <c r="U25" i="40"/>
  <c r="S25" i="40"/>
  <c r="R25" i="40"/>
  <c r="Q25" i="40"/>
  <c r="P25" i="40"/>
  <c r="E25" i="40"/>
  <c r="T25" i="40" s="1"/>
  <c r="S24" i="40"/>
  <c r="R24" i="40"/>
  <c r="Q24" i="40"/>
  <c r="P24" i="40"/>
  <c r="E24" i="40"/>
  <c r="U24" i="40" s="1"/>
  <c r="S23" i="40"/>
  <c r="R23" i="40"/>
  <c r="Q23" i="40"/>
  <c r="P23" i="40"/>
  <c r="E23" i="40"/>
  <c r="T23" i="40" s="1"/>
  <c r="S22" i="40"/>
  <c r="R22" i="40"/>
  <c r="Q22" i="40"/>
  <c r="P22" i="40"/>
  <c r="E22" i="40"/>
  <c r="T22" i="40" s="1"/>
  <c r="S21" i="40"/>
  <c r="R21" i="40"/>
  <c r="Q21" i="40"/>
  <c r="P21" i="40"/>
  <c r="E21" i="40"/>
  <c r="U21" i="40" s="1"/>
  <c r="S20" i="40"/>
  <c r="R20" i="40"/>
  <c r="Q20" i="40"/>
  <c r="P20" i="40"/>
  <c r="E20" i="40"/>
  <c r="U19" i="40"/>
  <c r="S19" i="40"/>
  <c r="R19" i="40"/>
  <c r="Q19" i="40"/>
  <c r="P19" i="40"/>
  <c r="E19" i="40"/>
  <c r="T19" i="40" s="1"/>
  <c r="O17" i="40"/>
  <c r="N17" i="40"/>
  <c r="M17" i="40"/>
  <c r="L17" i="40"/>
  <c r="K17" i="40"/>
  <c r="J17" i="40"/>
  <c r="R17" i="40" s="1"/>
  <c r="I17" i="40"/>
  <c r="H17" i="40"/>
  <c r="G17" i="40"/>
  <c r="F17" i="40"/>
  <c r="C17" i="40"/>
  <c r="B17" i="40"/>
  <c r="U16" i="40"/>
  <c r="S16" i="40"/>
  <c r="R16" i="40"/>
  <c r="Q16" i="40"/>
  <c r="P16" i="40"/>
  <c r="E16" i="40"/>
  <c r="T16" i="40" s="1"/>
  <c r="S15" i="40"/>
  <c r="R15" i="40"/>
  <c r="Q15" i="40"/>
  <c r="P15" i="40"/>
  <c r="E15" i="40"/>
  <c r="S14" i="40"/>
  <c r="R14" i="40"/>
  <c r="Q14" i="40"/>
  <c r="P14" i="40"/>
  <c r="E14" i="40"/>
  <c r="S13" i="40"/>
  <c r="R13" i="40"/>
  <c r="Q13" i="40"/>
  <c r="P13" i="40"/>
  <c r="E13" i="40"/>
  <c r="U13" i="40" s="1"/>
  <c r="S12" i="40"/>
  <c r="R12" i="40"/>
  <c r="Q12" i="40"/>
  <c r="P12" i="40"/>
  <c r="E12" i="40"/>
  <c r="T12" i="40" s="1"/>
  <c r="U11" i="40"/>
  <c r="S11" i="40"/>
  <c r="R11" i="40"/>
  <c r="Q11" i="40"/>
  <c r="P11" i="40"/>
  <c r="E11" i="40"/>
  <c r="T11" i="40" s="1"/>
  <c r="S10" i="40"/>
  <c r="R10" i="40"/>
  <c r="Q10" i="40"/>
  <c r="P10" i="40"/>
  <c r="E10" i="40"/>
  <c r="U9" i="40"/>
  <c r="S9" i="40"/>
  <c r="R9" i="40"/>
  <c r="Q9" i="40"/>
  <c r="P9" i="40"/>
  <c r="E9" i="40"/>
  <c r="T9" i="40" s="1"/>
  <c r="U96" i="39"/>
  <c r="T96" i="39"/>
  <c r="S96" i="39"/>
  <c r="R96" i="39"/>
  <c r="Q96" i="39"/>
  <c r="P96" i="39"/>
  <c r="E96" i="39"/>
  <c r="S95" i="39"/>
  <c r="R95" i="39"/>
  <c r="Q95" i="39"/>
  <c r="P95" i="39"/>
  <c r="E95" i="39"/>
  <c r="S94" i="39"/>
  <c r="R94" i="39"/>
  <c r="Q94" i="39"/>
  <c r="P94" i="39"/>
  <c r="E94" i="39"/>
  <c r="S93" i="39"/>
  <c r="R93" i="39"/>
  <c r="Q93" i="39"/>
  <c r="P93" i="39"/>
  <c r="E93" i="39"/>
  <c r="U93" i="39" s="1"/>
  <c r="S92" i="39"/>
  <c r="R92" i="39"/>
  <c r="Q92" i="39"/>
  <c r="P92" i="39"/>
  <c r="E92" i="39"/>
  <c r="T92" i="39" s="1"/>
  <c r="U91" i="39"/>
  <c r="S91" i="39"/>
  <c r="R91" i="39"/>
  <c r="Q91" i="39"/>
  <c r="P91" i="39"/>
  <c r="E91" i="39"/>
  <c r="T91" i="39" s="1"/>
  <c r="S90" i="39"/>
  <c r="R90" i="39"/>
  <c r="Q90" i="39"/>
  <c r="P90" i="39"/>
  <c r="E90" i="39"/>
  <c r="U89" i="39"/>
  <c r="S89" i="39"/>
  <c r="R89" i="39"/>
  <c r="Q89" i="39"/>
  <c r="P89" i="39"/>
  <c r="E89" i="39"/>
  <c r="T89" i="39" s="1"/>
  <c r="S88" i="39"/>
  <c r="R88" i="39"/>
  <c r="Q88" i="39"/>
  <c r="P88" i="39"/>
  <c r="E88" i="39"/>
  <c r="U88" i="39" s="1"/>
  <c r="O75" i="39"/>
  <c r="N75" i="39"/>
  <c r="M75" i="39"/>
  <c r="L75" i="39"/>
  <c r="K75" i="39"/>
  <c r="J75" i="39"/>
  <c r="I75" i="39"/>
  <c r="S75" i="39" s="1"/>
  <c r="H75" i="39"/>
  <c r="G75" i="39"/>
  <c r="F75" i="39"/>
  <c r="C75" i="39"/>
  <c r="B75" i="39"/>
  <c r="S74" i="39"/>
  <c r="O74" i="39"/>
  <c r="N74" i="39"/>
  <c r="M74" i="39"/>
  <c r="L74" i="39"/>
  <c r="K74" i="39"/>
  <c r="J74" i="39"/>
  <c r="I74" i="39"/>
  <c r="H74" i="39"/>
  <c r="G74" i="39"/>
  <c r="F74" i="39"/>
  <c r="C74" i="39"/>
  <c r="B74" i="39"/>
  <c r="E74" i="39" s="1"/>
  <c r="O73" i="39"/>
  <c r="N73" i="39"/>
  <c r="M73" i="39"/>
  <c r="L73" i="39"/>
  <c r="K73" i="39"/>
  <c r="J73" i="39"/>
  <c r="R73" i="39" s="1"/>
  <c r="I73" i="39"/>
  <c r="S73" i="39" s="1"/>
  <c r="H73" i="39"/>
  <c r="G73" i="39"/>
  <c r="F73" i="39"/>
  <c r="C73" i="39"/>
  <c r="B73" i="39"/>
  <c r="S72" i="39"/>
  <c r="R72" i="39"/>
  <c r="Q72" i="39"/>
  <c r="P72" i="39"/>
  <c r="E72" i="39"/>
  <c r="U72" i="39" s="1"/>
  <c r="U71" i="39"/>
  <c r="S71" i="39"/>
  <c r="R71" i="39"/>
  <c r="Q71" i="39"/>
  <c r="P71" i="39"/>
  <c r="E71" i="39"/>
  <c r="O69" i="39"/>
  <c r="N69" i="39"/>
  <c r="M69" i="39"/>
  <c r="L69" i="39"/>
  <c r="K69" i="39"/>
  <c r="J69" i="39"/>
  <c r="I69" i="39"/>
  <c r="S69" i="39" s="1"/>
  <c r="H69" i="39"/>
  <c r="G69" i="39"/>
  <c r="F69" i="39"/>
  <c r="C69" i="39"/>
  <c r="B69" i="39"/>
  <c r="O68" i="39"/>
  <c r="N68" i="39"/>
  <c r="M68" i="39"/>
  <c r="L68" i="39"/>
  <c r="K68" i="39"/>
  <c r="J68" i="39"/>
  <c r="I68" i="39"/>
  <c r="S68" i="39" s="1"/>
  <c r="H68" i="39"/>
  <c r="G68" i="39"/>
  <c r="F68" i="39"/>
  <c r="C68" i="39"/>
  <c r="B68" i="39"/>
  <c r="T67" i="39"/>
  <c r="S67" i="39"/>
  <c r="R67" i="39"/>
  <c r="Q67" i="39"/>
  <c r="P67" i="39"/>
  <c r="E67" i="39"/>
  <c r="U67" i="39" s="1"/>
  <c r="U66" i="39"/>
  <c r="S66" i="39"/>
  <c r="R66" i="39"/>
  <c r="Q66" i="39"/>
  <c r="P66" i="39"/>
  <c r="E66" i="39"/>
  <c r="T66" i="39" s="1"/>
  <c r="S65" i="39"/>
  <c r="R65" i="39"/>
  <c r="Q65" i="39"/>
  <c r="P65" i="39"/>
  <c r="E65" i="39"/>
  <c r="T65" i="39" s="1"/>
  <c r="T64" i="39"/>
  <c r="S64" i="39"/>
  <c r="R64" i="39"/>
  <c r="Q64" i="39"/>
  <c r="P64" i="39"/>
  <c r="E64" i="39"/>
  <c r="U64" i="39" s="1"/>
  <c r="U63" i="39"/>
  <c r="T63" i="39"/>
  <c r="S63" i="39"/>
  <c r="R63" i="39"/>
  <c r="Q63" i="39"/>
  <c r="P63" i="39"/>
  <c r="E63" i="39"/>
  <c r="O61" i="39"/>
  <c r="N61" i="39"/>
  <c r="M61" i="39"/>
  <c r="L61" i="39"/>
  <c r="K61" i="39"/>
  <c r="J61" i="39"/>
  <c r="I61" i="39"/>
  <c r="S61" i="39" s="1"/>
  <c r="H61" i="39"/>
  <c r="C61" i="39"/>
  <c r="B61" i="39"/>
  <c r="S60" i="39"/>
  <c r="R60" i="39"/>
  <c r="Q60" i="39"/>
  <c r="P60" i="39"/>
  <c r="E60" i="39"/>
  <c r="T60" i="39" s="1"/>
  <c r="S59" i="39"/>
  <c r="R59" i="39"/>
  <c r="Q59" i="39"/>
  <c r="P59" i="39"/>
  <c r="E59" i="39"/>
  <c r="T59" i="39" s="1"/>
  <c r="T58" i="39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O55" i="39"/>
  <c r="N55" i="39"/>
  <c r="M55" i="39"/>
  <c r="L55" i="39"/>
  <c r="K55" i="39"/>
  <c r="J55" i="39"/>
  <c r="I55" i="39"/>
  <c r="H55" i="39"/>
  <c r="G55" i="39"/>
  <c r="F55" i="39"/>
  <c r="C55" i="39"/>
  <c r="B55" i="39"/>
  <c r="S54" i="39"/>
  <c r="R54" i="39"/>
  <c r="Q54" i="39"/>
  <c r="P54" i="39"/>
  <c r="E54" i="39"/>
  <c r="S53" i="39"/>
  <c r="R53" i="39"/>
  <c r="Q53" i="39"/>
  <c r="P53" i="39"/>
  <c r="E53" i="39"/>
  <c r="U53" i="39" s="1"/>
  <c r="S52" i="39"/>
  <c r="R52" i="39"/>
  <c r="Q52" i="39"/>
  <c r="P52" i="39"/>
  <c r="E52" i="39"/>
  <c r="U52" i="39" s="1"/>
  <c r="S51" i="39"/>
  <c r="R51" i="39"/>
  <c r="Q51" i="39"/>
  <c r="P51" i="39"/>
  <c r="E51" i="39"/>
  <c r="T51" i="39" s="1"/>
  <c r="S50" i="39"/>
  <c r="R50" i="39"/>
  <c r="Q50" i="39"/>
  <c r="P50" i="39"/>
  <c r="E50" i="39"/>
  <c r="U50" i="39" s="1"/>
  <c r="S49" i="39"/>
  <c r="R49" i="39"/>
  <c r="Q49" i="39"/>
  <c r="P49" i="39"/>
  <c r="E49" i="39"/>
  <c r="T49" i="39" s="1"/>
  <c r="S48" i="39"/>
  <c r="R48" i="39"/>
  <c r="Q48" i="39"/>
  <c r="P48" i="39"/>
  <c r="E48" i="39"/>
  <c r="T48" i="39" s="1"/>
  <c r="T47" i="39"/>
  <c r="S47" i="39"/>
  <c r="R47" i="39"/>
  <c r="Q47" i="39"/>
  <c r="P47" i="39"/>
  <c r="E47" i="39"/>
  <c r="U47" i="39" s="1"/>
  <c r="S46" i="39"/>
  <c r="R46" i="39"/>
  <c r="Q46" i="39"/>
  <c r="P46" i="39"/>
  <c r="E46" i="39"/>
  <c r="T46" i="39" s="1"/>
  <c r="T45" i="39"/>
  <c r="S45" i="39"/>
  <c r="R45" i="39"/>
  <c r="Q45" i="39"/>
  <c r="P45" i="39"/>
  <c r="E45" i="39"/>
  <c r="T44" i="39"/>
  <c r="S44" i="39"/>
  <c r="R44" i="39"/>
  <c r="Q44" i="39"/>
  <c r="P44" i="39"/>
  <c r="E44" i="39"/>
  <c r="U44" i="39" s="1"/>
  <c r="S42" i="39"/>
  <c r="O42" i="39"/>
  <c r="N42" i="39"/>
  <c r="M42" i="39"/>
  <c r="L42" i="39"/>
  <c r="K42" i="39"/>
  <c r="J42" i="39"/>
  <c r="I42" i="39"/>
  <c r="H42" i="39"/>
  <c r="G42" i="39"/>
  <c r="F42" i="39"/>
  <c r="C42" i="39"/>
  <c r="B42" i="39"/>
  <c r="E42" i="39" s="1"/>
  <c r="S41" i="39"/>
  <c r="R41" i="39"/>
  <c r="Q41" i="39"/>
  <c r="P41" i="39"/>
  <c r="E41" i="39"/>
  <c r="S40" i="39"/>
  <c r="R40" i="39"/>
  <c r="Q40" i="39"/>
  <c r="P40" i="39"/>
  <c r="E40" i="39"/>
  <c r="T40" i="39" s="1"/>
  <c r="S39" i="39"/>
  <c r="R39" i="39"/>
  <c r="Q39" i="39"/>
  <c r="P39" i="39"/>
  <c r="E39" i="39"/>
  <c r="U39" i="39" s="1"/>
  <c r="S38" i="39"/>
  <c r="R38" i="39"/>
  <c r="Q38" i="39"/>
  <c r="P38" i="39"/>
  <c r="E38" i="39"/>
  <c r="T38" i="39" s="1"/>
  <c r="S37" i="39"/>
  <c r="R37" i="39"/>
  <c r="Q37" i="39"/>
  <c r="P37" i="39"/>
  <c r="E37" i="39"/>
  <c r="U37" i="39" s="1"/>
  <c r="O35" i="39"/>
  <c r="N35" i="39"/>
  <c r="M35" i="39"/>
  <c r="L35" i="39"/>
  <c r="K35" i="39"/>
  <c r="J35" i="39"/>
  <c r="R35" i="39" s="1"/>
  <c r="I35" i="39"/>
  <c r="S35" i="39" s="1"/>
  <c r="H35" i="39"/>
  <c r="G35" i="39"/>
  <c r="F35" i="39"/>
  <c r="E35" i="39"/>
  <c r="C35" i="39"/>
  <c r="B35" i="39"/>
  <c r="U34" i="39"/>
  <c r="S34" i="39"/>
  <c r="R34" i="39"/>
  <c r="Q34" i="39"/>
  <c r="P34" i="39"/>
  <c r="E34" i="39"/>
  <c r="O32" i="39"/>
  <c r="N32" i="39"/>
  <c r="M32" i="39"/>
  <c r="L32" i="39"/>
  <c r="K32" i="39"/>
  <c r="J32" i="39"/>
  <c r="I32" i="39"/>
  <c r="S32" i="39" s="1"/>
  <c r="H32" i="39"/>
  <c r="P32" i="39" s="1"/>
  <c r="G32" i="39"/>
  <c r="F32" i="39"/>
  <c r="C32" i="39"/>
  <c r="B32" i="39"/>
  <c r="S31" i="39"/>
  <c r="R31" i="39"/>
  <c r="Q31" i="39"/>
  <c r="P31" i="39"/>
  <c r="E31" i="39"/>
  <c r="T31" i="39" s="1"/>
  <c r="S30" i="39"/>
  <c r="R30" i="39"/>
  <c r="Q30" i="39"/>
  <c r="P30" i="39"/>
  <c r="E30" i="39"/>
  <c r="U30" i="39" s="1"/>
  <c r="S29" i="39"/>
  <c r="R29" i="39"/>
  <c r="Q29" i="39"/>
  <c r="P29" i="39"/>
  <c r="E29" i="39"/>
  <c r="U28" i="39"/>
  <c r="T28" i="39"/>
  <c r="S28" i="39"/>
  <c r="R28" i="39"/>
  <c r="Q28" i="39"/>
  <c r="P28" i="39"/>
  <c r="E28" i="39"/>
  <c r="R26" i="39"/>
  <c r="O26" i="39"/>
  <c r="N26" i="39"/>
  <c r="M26" i="39"/>
  <c r="L26" i="39"/>
  <c r="K26" i="39"/>
  <c r="J26" i="39"/>
  <c r="I26" i="39"/>
  <c r="S26" i="39" s="1"/>
  <c r="H26" i="39"/>
  <c r="G26" i="39"/>
  <c r="F26" i="39"/>
  <c r="C26" i="39"/>
  <c r="B26" i="39"/>
  <c r="S25" i="39"/>
  <c r="R25" i="39"/>
  <c r="Q25" i="39"/>
  <c r="P25" i="39"/>
  <c r="E25" i="39"/>
  <c r="T25" i="39" s="1"/>
  <c r="S24" i="39"/>
  <c r="R24" i="39"/>
  <c r="Q24" i="39"/>
  <c r="P24" i="39"/>
  <c r="E24" i="39"/>
  <c r="T24" i="39" s="1"/>
  <c r="T23" i="39"/>
  <c r="S23" i="39"/>
  <c r="R23" i="39"/>
  <c r="Q23" i="39"/>
  <c r="P23" i="39"/>
  <c r="E23" i="39"/>
  <c r="U23" i="39" s="1"/>
  <c r="S22" i="39"/>
  <c r="R22" i="39"/>
  <c r="Q22" i="39"/>
  <c r="P22" i="39"/>
  <c r="E22" i="39"/>
  <c r="U22" i="39" s="1"/>
  <c r="S21" i="39"/>
  <c r="R21" i="39"/>
  <c r="Q21" i="39"/>
  <c r="P21" i="39"/>
  <c r="E21" i="39"/>
  <c r="T21" i="39" s="1"/>
  <c r="U20" i="39"/>
  <c r="S20" i="39"/>
  <c r="R20" i="39"/>
  <c r="Q20" i="39"/>
  <c r="P20" i="39"/>
  <c r="E20" i="39"/>
  <c r="T20" i="39" s="1"/>
  <c r="S19" i="39"/>
  <c r="R19" i="39"/>
  <c r="Q19" i="39"/>
  <c r="P19" i="39"/>
  <c r="E19" i="39"/>
  <c r="U19" i="39" s="1"/>
  <c r="O17" i="39"/>
  <c r="N17" i="39"/>
  <c r="M17" i="39"/>
  <c r="L17" i="39"/>
  <c r="K17" i="39"/>
  <c r="J17" i="39"/>
  <c r="I17" i="39"/>
  <c r="S17" i="39" s="1"/>
  <c r="H17" i="39"/>
  <c r="R17" i="39" s="1"/>
  <c r="G17" i="39"/>
  <c r="F17" i="39"/>
  <c r="C17" i="39"/>
  <c r="B17" i="39"/>
  <c r="S16" i="39"/>
  <c r="R16" i="39"/>
  <c r="Q16" i="39"/>
  <c r="P16" i="39"/>
  <c r="E16" i="39"/>
  <c r="U16" i="39" s="1"/>
  <c r="U15" i="39"/>
  <c r="S15" i="39"/>
  <c r="R15" i="39"/>
  <c r="Q15" i="39"/>
  <c r="P15" i="39"/>
  <c r="E15" i="39"/>
  <c r="T15" i="39" s="1"/>
  <c r="S14" i="39"/>
  <c r="R14" i="39"/>
  <c r="Q14" i="39"/>
  <c r="P14" i="39"/>
  <c r="E14" i="39"/>
  <c r="S13" i="39"/>
  <c r="R13" i="39"/>
  <c r="Q13" i="39"/>
  <c r="P13" i="39"/>
  <c r="E13" i="39"/>
  <c r="U12" i="39"/>
  <c r="S12" i="39"/>
  <c r="R12" i="39"/>
  <c r="Q12" i="39"/>
  <c r="P12" i="39"/>
  <c r="E12" i="39"/>
  <c r="T12" i="39" s="1"/>
  <c r="S11" i="39"/>
  <c r="R11" i="39"/>
  <c r="Q11" i="39"/>
  <c r="P11" i="39"/>
  <c r="E11" i="39"/>
  <c r="U11" i="39" s="1"/>
  <c r="S10" i="39"/>
  <c r="R10" i="39"/>
  <c r="Q10" i="39"/>
  <c r="P10" i="39"/>
  <c r="E10" i="39"/>
  <c r="S9" i="39"/>
  <c r="R9" i="39"/>
  <c r="Q9" i="39"/>
  <c r="P9" i="39"/>
  <c r="E9" i="39"/>
  <c r="U9" i="39" s="1"/>
  <c r="S96" i="38"/>
  <c r="R96" i="38"/>
  <c r="Q96" i="38"/>
  <c r="P96" i="38"/>
  <c r="E96" i="38"/>
  <c r="U96" i="38" s="1"/>
  <c r="S95" i="38"/>
  <c r="R95" i="38"/>
  <c r="Q95" i="38"/>
  <c r="P95" i="38"/>
  <c r="E95" i="38"/>
  <c r="T95" i="38" s="1"/>
  <c r="S94" i="38"/>
  <c r="R94" i="38"/>
  <c r="Q94" i="38"/>
  <c r="P94" i="38"/>
  <c r="E94" i="38"/>
  <c r="T94" i="38" s="1"/>
  <c r="U93" i="38"/>
  <c r="T93" i="38"/>
  <c r="S93" i="38"/>
  <c r="R93" i="38"/>
  <c r="Q93" i="38"/>
  <c r="P93" i="38"/>
  <c r="E93" i="38"/>
  <c r="U92" i="38"/>
  <c r="T92" i="38"/>
  <c r="S92" i="38"/>
  <c r="R92" i="38"/>
  <c r="Q92" i="38"/>
  <c r="P92" i="38"/>
  <c r="E92" i="38"/>
  <c r="S91" i="38"/>
  <c r="R91" i="38"/>
  <c r="Q91" i="38"/>
  <c r="P91" i="38"/>
  <c r="E91" i="38"/>
  <c r="U91" i="38" s="1"/>
  <c r="S90" i="38"/>
  <c r="R90" i="38"/>
  <c r="Q90" i="38"/>
  <c r="P90" i="38"/>
  <c r="E90" i="38"/>
  <c r="T90" i="38" s="1"/>
  <c r="S89" i="38"/>
  <c r="R89" i="38"/>
  <c r="Q89" i="38"/>
  <c r="P89" i="38"/>
  <c r="E89" i="38"/>
  <c r="T88" i="38"/>
  <c r="S88" i="38"/>
  <c r="R88" i="38"/>
  <c r="Q88" i="38"/>
  <c r="P88" i="38"/>
  <c r="E88" i="38"/>
  <c r="O75" i="38"/>
  <c r="N75" i="38"/>
  <c r="M75" i="38"/>
  <c r="L75" i="38"/>
  <c r="K75" i="38"/>
  <c r="J75" i="38"/>
  <c r="I75" i="38"/>
  <c r="H75" i="38"/>
  <c r="G75" i="38"/>
  <c r="F75" i="38"/>
  <c r="C75" i="38"/>
  <c r="B75" i="38"/>
  <c r="O74" i="38"/>
  <c r="N74" i="38"/>
  <c r="M74" i="38"/>
  <c r="L74" i="38"/>
  <c r="K74" i="38"/>
  <c r="S74" i="38" s="1"/>
  <c r="J74" i="38"/>
  <c r="R74" i="38" s="1"/>
  <c r="I74" i="38"/>
  <c r="H74" i="38"/>
  <c r="G74" i="38"/>
  <c r="F74" i="38"/>
  <c r="C74" i="38"/>
  <c r="B74" i="38"/>
  <c r="E74" i="38" s="1"/>
  <c r="O73" i="38"/>
  <c r="N73" i="38"/>
  <c r="M73" i="38"/>
  <c r="L73" i="38"/>
  <c r="K73" i="38"/>
  <c r="S73" i="38" s="1"/>
  <c r="J73" i="38"/>
  <c r="I73" i="38"/>
  <c r="H73" i="38"/>
  <c r="G73" i="38"/>
  <c r="F73" i="38"/>
  <c r="C73" i="38"/>
  <c r="B73" i="38"/>
  <c r="E73" i="38" s="1"/>
  <c r="S72" i="38"/>
  <c r="R72" i="38"/>
  <c r="Q72" i="38"/>
  <c r="P72" i="38"/>
  <c r="E72" i="38"/>
  <c r="S71" i="38"/>
  <c r="R71" i="38"/>
  <c r="Q71" i="38"/>
  <c r="P71" i="38"/>
  <c r="E71" i="38"/>
  <c r="O69" i="38"/>
  <c r="N69" i="38"/>
  <c r="M69" i="38"/>
  <c r="L69" i="38"/>
  <c r="K69" i="38"/>
  <c r="J69" i="38"/>
  <c r="I69" i="38"/>
  <c r="H69" i="38"/>
  <c r="G69" i="38"/>
  <c r="F69" i="38"/>
  <c r="C69" i="38"/>
  <c r="B69" i="38"/>
  <c r="O68" i="38"/>
  <c r="N68" i="38"/>
  <c r="M68" i="38"/>
  <c r="L68" i="38"/>
  <c r="K68" i="38"/>
  <c r="J68" i="38"/>
  <c r="I68" i="38"/>
  <c r="S68" i="38" s="1"/>
  <c r="H68" i="38"/>
  <c r="R68" i="38" s="1"/>
  <c r="G68" i="38"/>
  <c r="F68" i="38"/>
  <c r="C68" i="38"/>
  <c r="B68" i="38"/>
  <c r="E68" i="38" s="1"/>
  <c r="S67" i="38"/>
  <c r="R67" i="38"/>
  <c r="Q67" i="38"/>
  <c r="P67" i="38"/>
  <c r="E67" i="38"/>
  <c r="U66" i="38"/>
  <c r="S66" i="38"/>
  <c r="R66" i="38"/>
  <c r="Q66" i="38"/>
  <c r="P66" i="38"/>
  <c r="E66" i="38"/>
  <c r="T66" i="38" s="1"/>
  <c r="S65" i="38"/>
  <c r="R65" i="38"/>
  <c r="Q65" i="38"/>
  <c r="P65" i="38"/>
  <c r="E65" i="38"/>
  <c r="T65" i="38" s="1"/>
  <c r="S64" i="38"/>
  <c r="R64" i="38"/>
  <c r="Q64" i="38"/>
  <c r="P64" i="38"/>
  <c r="E64" i="38"/>
  <c r="U64" i="38" s="1"/>
  <c r="S63" i="38"/>
  <c r="R63" i="38"/>
  <c r="Q63" i="38"/>
  <c r="P63" i="38"/>
  <c r="E63" i="38"/>
  <c r="U63" i="38" s="1"/>
  <c r="O61" i="38"/>
  <c r="N61" i="38"/>
  <c r="M61" i="38"/>
  <c r="L61" i="38"/>
  <c r="K61" i="38"/>
  <c r="J61" i="38"/>
  <c r="I61" i="38"/>
  <c r="S61" i="38" s="1"/>
  <c r="H61" i="38"/>
  <c r="R61" i="38" s="1"/>
  <c r="C61" i="38"/>
  <c r="B61" i="38"/>
  <c r="S60" i="38"/>
  <c r="R60" i="38"/>
  <c r="Q60" i="38"/>
  <c r="P60" i="38"/>
  <c r="E60" i="38"/>
  <c r="U60" i="38" s="1"/>
  <c r="S59" i="38"/>
  <c r="R59" i="38"/>
  <c r="Q59" i="38"/>
  <c r="P59" i="38"/>
  <c r="E59" i="38"/>
  <c r="U59" i="38" s="1"/>
  <c r="S58" i="38"/>
  <c r="R58" i="38"/>
  <c r="Q58" i="38"/>
  <c r="P58" i="38"/>
  <c r="E58" i="38"/>
  <c r="S57" i="38"/>
  <c r="R57" i="38"/>
  <c r="Q57" i="38"/>
  <c r="P57" i="38"/>
  <c r="E57" i="38"/>
  <c r="T57" i="38" s="1"/>
  <c r="O55" i="38"/>
  <c r="N55" i="38"/>
  <c r="M55" i="38"/>
  <c r="L55" i="38"/>
  <c r="K55" i="38"/>
  <c r="J55" i="38"/>
  <c r="I55" i="38"/>
  <c r="H55" i="38"/>
  <c r="G55" i="38"/>
  <c r="F55" i="38"/>
  <c r="C55" i="38"/>
  <c r="B55" i="38"/>
  <c r="S54" i="38"/>
  <c r="R54" i="38"/>
  <c r="Q54" i="38"/>
  <c r="P54" i="38"/>
  <c r="E54" i="38"/>
  <c r="T54" i="38" s="1"/>
  <c r="S53" i="38"/>
  <c r="R53" i="38"/>
  <c r="Q53" i="38"/>
  <c r="P53" i="38"/>
  <c r="E53" i="38"/>
  <c r="U53" i="38" s="1"/>
  <c r="U52" i="38"/>
  <c r="S52" i="38"/>
  <c r="R52" i="38"/>
  <c r="Q52" i="38"/>
  <c r="P52" i="38"/>
  <c r="E52" i="38"/>
  <c r="T52" i="38" s="1"/>
  <c r="S51" i="38"/>
  <c r="R51" i="38"/>
  <c r="Q51" i="38"/>
  <c r="P51" i="38"/>
  <c r="E51" i="38"/>
  <c r="U51" i="38" s="1"/>
  <c r="S50" i="38"/>
  <c r="R50" i="38"/>
  <c r="Q50" i="38"/>
  <c r="P50" i="38"/>
  <c r="E50" i="38"/>
  <c r="U50" i="38" s="1"/>
  <c r="S49" i="38"/>
  <c r="R49" i="38"/>
  <c r="Q49" i="38"/>
  <c r="P49" i="38"/>
  <c r="E49" i="38"/>
  <c r="U49" i="38" s="1"/>
  <c r="T48" i="38"/>
  <c r="S48" i="38"/>
  <c r="R48" i="38"/>
  <c r="Q48" i="38"/>
  <c r="P48" i="38"/>
  <c r="E48" i="38"/>
  <c r="U48" i="38" s="1"/>
  <c r="S47" i="38"/>
  <c r="R47" i="38"/>
  <c r="Q47" i="38"/>
  <c r="P47" i="38"/>
  <c r="E47" i="38"/>
  <c r="S46" i="38"/>
  <c r="R46" i="38"/>
  <c r="Q46" i="38"/>
  <c r="P46" i="38"/>
  <c r="E46" i="38"/>
  <c r="T46" i="38" s="1"/>
  <c r="U45" i="38"/>
  <c r="S45" i="38"/>
  <c r="R45" i="38"/>
  <c r="Q45" i="38"/>
  <c r="P45" i="38"/>
  <c r="E45" i="38"/>
  <c r="T45" i="38" s="1"/>
  <c r="U44" i="38"/>
  <c r="T44" i="38"/>
  <c r="S44" i="38"/>
  <c r="R44" i="38"/>
  <c r="Q44" i="38"/>
  <c r="P44" i="38"/>
  <c r="E44" i="38"/>
  <c r="O42" i="38"/>
  <c r="N42" i="38"/>
  <c r="M42" i="38"/>
  <c r="L42" i="38"/>
  <c r="K42" i="38"/>
  <c r="J42" i="38"/>
  <c r="I42" i="38"/>
  <c r="S42" i="38" s="1"/>
  <c r="H42" i="38"/>
  <c r="G42" i="38"/>
  <c r="F42" i="38"/>
  <c r="C42" i="38"/>
  <c r="B42" i="38"/>
  <c r="U41" i="38"/>
  <c r="T41" i="38"/>
  <c r="S41" i="38"/>
  <c r="R41" i="38"/>
  <c r="Q41" i="38"/>
  <c r="P41" i="38"/>
  <c r="E41" i="38"/>
  <c r="T40" i="38"/>
  <c r="S40" i="38"/>
  <c r="R40" i="38"/>
  <c r="Q40" i="38"/>
  <c r="P40" i="38"/>
  <c r="E40" i="38"/>
  <c r="U40" i="38" s="1"/>
  <c r="S39" i="38"/>
  <c r="R39" i="38"/>
  <c r="Q39" i="38"/>
  <c r="P39" i="38"/>
  <c r="E39" i="38"/>
  <c r="U39" i="38" s="1"/>
  <c r="T38" i="38"/>
  <c r="S38" i="38"/>
  <c r="R38" i="38"/>
  <c r="Q38" i="38"/>
  <c r="U38" i="38" s="1"/>
  <c r="P38" i="38"/>
  <c r="E38" i="38"/>
  <c r="S37" i="38"/>
  <c r="R37" i="38"/>
  <c r="Q37" i="38"/>
  <c r="P37" i="38"/>
  <c r="E37" i="38"/>
  <c r="T37" i="38" s="1"/>
  <c r="O35" i="38"/>
  <c r="N35" i="38"/>
  <c r="M35" i="38"/>
  <c r="L35" i="38"/>
  <c r="K35" i="38"/>
  <c r="J35" i="38"/>
  <c r="I35" i="38"/>
  <c r="S35" i="38" s="1"/>
  <c r="H35" i="38"/>
  <c r="R35" i="38" s="1"/>
  <c r="G35" i="38"/>
  <c r="F35" i="38"/>
  <c r="C35" i="38"/>
  <c r="B35" i="38"/>
  <c r="S34" i="38"/>
  <c r="R34" i="38"/>
  <c r="Q34" i="38"/>
  <c r="P34" i="38"/>
  <c r="E34" i="38"/>
  <c r="O32" i="38"/>
  <c r="N32" i="38"/>
  <c r="M32" i="38"/>
  <c r="L32" i="38"/>
  <c r="K32" i="38"/>
  <c r="J32" i="38"/>
  <c r="I32" i="38"/>
  <c r="S32" i="38" s="1"/>
  <c r="H32" i="38"/>
  <c r="R32" i="38" s="1"/>
  <c r="G32" i="38"/>
  <c r="F32" i="38"/>
  <c r="C32" i="38"/>
  <c r="B32" i="38"/>
  <c r="S31" i="38"/>
  <c r="R31" i="38"/>
  <c r="Q31" i="38"/>
  <c r="P31" i="38"/>
  <c r="E31" i="38"/>
  <c r="S30" i="38"/>
  <c r="R30" i="38"/>
  <c r="Q30" i="38"/>
  <c r="P30" i="38"/>
  <c r="E30" i="38"/>
  <c r="S29" i="38"/>
  <c r="R29" i="38"/>
  <c r="Q29" i="38"/>
  <c r="P29" i="38"/>
  <c r="E29" i="38"/>
  <c r="U28" i="38"/>
  <c r="S28" i="38"/>
  <c r="R28" i="38"/>
  <c r="Q28" i="38"/>
  <c r="P28" i="38"/>
  <c r="E28" i="38"/>
  <c r="T28" i="38" s="1"/>
  <c r="O26" i="38"/>
  <c r="N26" i="38"/>
  <c r="M26" i="38"/>
  <c r="L26" i="38"/>
  <c r="K26" i="38"/>
  <c r="J26" i="38"/>
  <c r="I26" i="38"/>
  <c r="S26" i="38" s="1"/>
  <c r="H26" i="38"/>
  <c r="G26" i="38"/>
  <c r="F26" i="38"/>
  <c r="C26" i="38"/>
  <c r="B26" i="38"/>
  <c r="S25" i="38"/>
  <c r="R25" i="38"/>
  <c r="Q25" i="38"/>
  <c r="P25" i="38"/>
  <c r="E25" i="38"/>
  <c r="T24" i="38"/>
  <c r="S24" i="38"/>
  <c r="R24" i="38"/>
  <c r="Q24" i="38"/>
  <c r="P24" i="38"/>
  <c r="E24" i="38"/>
  <c r="U24" i="38" s="1"/>
  <c r="U23" i="38"/>
  <c r="S23" i="38"/>
  <c r="R23" i="38"/>
  <c r="Q23" i="38"/>
  <c r="P23" i="38"/>
  <c r="E23" i="38"/>
  <c r="T23" i="38" s="1"/>
  <c r="S22" i="38"/>
  <c r="R22" i="38"/>
  <c r="Q22" i="38"/>
  <c r="P22" i="38"/>
  <c r="E22" i="38"/>
  <c r="U21" i="38"/>
  <c r="T21" i="38"/>
  <c r="S21" i="38"/>
  <c r="R21" i="38"/>
  <c r="Q21" i="38"/>
  <c r="P21" i="38"/>
  <c r="E21" i="38"/>
  <c r="T20" i="38"/>
  <c r="S20" i="38"/>
  <c r="R20" i="38"/>
  <c r="Q20" i="38"/>
  <c r="P20" i="38"/>
  <c r="E20" i="38"/>
  <c r="U20" i="38" s="1"/>
  <c r="S19" i="38"/>
  <c r="R19" i="38"/>
  <c r="Q19" i="38"/>
  <c r="P19" i="38"/>
  <c r="E19" i="38"/>
  <c r="O17" i="38"/>
  <c r="N17" i="38"/>
  <c r="M17" i="38"/>
  <c r="L17" i="38"/>
  <c r="K17" i="38"/>
  <c r="S17" i="38" s="1"/>
  <c r="J17" i="38"/>
  <c r="I17" i="38"/>
  <c r="H17" i="38"/>
  <c r="G17" i="38"/>
  <c r="F17" i="38"/>
  <c r="C17" i="38"/>
  <c r="E17" i="38" s="1"/>
  <c r="B17" i="38"/>
  <c r="S16" i="38"/>
  <c r="R16" i="38"/>
  <c r="Q16" i="38"/>
  <c r="P16" i="38"/>
  <c r="E16" i="38"/>
  <c r="T16" i="38" s="1"/>
  <c r="S15" i="38"/>
  <c r="R15" i="38"/>
  <c r="Q15" i="38"/>
  <c r="P15" i="38"/>
  <c r="E15" i="38"/>
  <c r="U15" i="38" s="1"/>
  <c r="U14" i="38"/>
  <c r="S14" i="38"/>
  <c r="R14" i="38"/>
  <c r="Q14" i="38"/>
  <c r="P14" i="38"/>
  <c r="E14" i="38"/>
  <c r="T14" i="38" s="1"/>
  <c r="T13" i="38"/>
  <c r="S13" i="38"/>
  <c r="R13" i="38"/>
  <c r="Q13" i="38"/>
  <c r="P13" i="38"/>
  <c r="E13" i="38"/>
  <c r="U13" i="38" s="1"/>
  <c r="U12" i="38"/>
  <c r="T12" i="38"/>
  <c r="S12" i="38"/>
  <c r="R12" i="38"/>
  <c r="Q12" i="38"/>
  <c r="P12" i="38"/>
  <c r="E12" i="38"/>
  <c r="T11" i="38"/>
  <c r="S11" i="38"/>
  <c r="R11" i="38"/>
  <c r="Q11" i="38"/>
  <c r="P11" i="38"/>
  <c r="E11" i="38"/>
  <c r="U11" i="38" s="1"/>
  <c r="T10" i="38"/>
  <c r="S10" i="38"/>
  <c r="R10" i="38"/>
  <c r="Q10" i="38"/>
  <c r="P10" i="38"/>
  <c r="E10" i="38"/>
  <c r="S9" i="38"/>
  <c r="R9" i="38"/>
  <c r="Q9" i="38"/>
  <c r="P9" i="38"/>
  <c r="E9" i="38"/>
  <c r="T9" i="38" s="1"/>
  <c r="S96" i="37"/>
  <c r="R96" i="37"/>
  <c r="Q96" i="37"/>
  <c r="P96" i="37"/>
  <c r="E96" i="37"/>
  <c r="T96" i="37" s="1"/>
  <c r="T95" i="37"/>
  <c r="S95" i="37"/>
  <c r="R95" i="37"/>
  <c r="Q95" i="37"/>
  <c r="P95" i="37"/>
  <c r="E95" i="37"/>
  <c r="U95" i="37" s="1"/>
  <c r="U94" i="37"/>
  <c r="T94" i="37"/>
  <c r="S94" i="37"/>
  <c r="R94" i="37"/>
  <c r="Q94" i="37"/>
  <c r="P94" i="37"/>
  <c r="E94" i="37"/>
  <c r="S93" i="37"/>
  <c r="R93" i="37"/>
  <c r="Q93" i="37"/>
  <c r="P93" i="37"/>
  <c r="E93" i="37"/>
  <c r="T92" i="37"/>
  <c r="S92" i="37"/>
  <c r="R92" i="37"/>
  <c r="Q92" i="37"/>
  <c r="P92" i="37"/>
  <c r="E92" i="37"/>
  <c r="U92" i="37" s="1"/>
  <c r="U91" i="37"/>
  <c r="T91" i="37"/>
  <c r="S91" i="37"/>
  <c r="R91" i="37"/>
  <c r="Q91" i="37"/>
  <c r="P91" i="37"/>
  <c r="E91" i="37"/>
  <c r="S90" i="37"/>
  <c r="R90" i="37"/>
  <c r="Q90" i="37"/>
  <c r="P90" i="37"/>
  <c r="E90" i="37"/>
  <c r="U90" i="37" s="1"/>
  <c r="S89" i="37"/>
  <c r="R89" i="37"/>
  <c r="Q89" i="37"/>
  <c r="P89" i="37"/>
  <c r="E89" i="37"/>
  <c r="U89" i="37" s="1"/>
  <c r="S88" i="37"/>
  <c r="R88" i="37"/>
  <c r="Q88" i="37"/>
  <c r="P88" i="37"/>
  <c r="E88" i="37"/>
  <c r="U88" i="37" s="1"/>
  <c r="O75" i="37"/>
  <c r="N75" i="37"/>
  <c r="M75" i="37"/>
  <c r="L75" i="37"/>
  <c r="K75" i="37"/>
  <c r="J75" i="37"/>
  <c r="I75" i="37"/>
  <c r="H75" i="37"/>
  <c r="G75" i="37"/>
  <c r="F75" i="37"/>
  <c r="C75" i="37"/>
  <c r="B75" i="37"/>
  <c r="S74" i="37"/>
  <c r="O74" i="37"/>
  <c r="N74" i="37"/>
  <c r="M74" i="37"/>
  <c r="L74" i="37"/>
  <c r="K74" i="37"/>
  <c r="J74" i="37"/>
  <c r="I74" i="37"/>
  <c r="Q74" i="37" s="1"/>
  <c r="H74" i="37"/>
  <c r="G74" i="37"/>
  <c r="F74" i="37"/>
  <c r="E74" i="37"/>
  <c r="C74" i="37"/>
  <c r="B74" i="37"/>
  <c r="O73" i="37"/>
  <c r="N73" i="37"/>
  <c r="M73" i="37"/>
  <c r="L73" i="37"/>
  <c r="K73" i="37"/>
  <c r="J73" i="37"/>
  <c r="I73" i="37"/>
  <c r="H73" i="37"/>
  <c r="P73" i="37" s="1"/>
  <c r="G73" i="37"/>
  <c r="F73" i="37"/>
  <c r="E73" i="37"/>
  <c r="C73" i="37"/>
  <c r="B73" i="37"/>
  <c r="S72" i="37"/>
  <c r="R72" i="37"/>
  <c r="Q72" i="37"/>
  <c r="P72" i="37"/>
  <c r="E72" i="37"/>
  <c r="S71" i="37"/>
  <c r="R71" i="37"/>
  <c r="Q71" i="37"/>
  <c r="P71" i="37"/>
  <c r="E71" i="37"/>
  <c r="O69" i="37"/>
  <c r="N69" i="37"/>
  <c r="M69" i="37"/>
  <c r="L69" i="37"/>
  <c r="K69" i="37"/>
  <c r="J69" i="37"/>
  <c r="I69" i="37"/>
  <c r="H69" i="37"/>
  <c r="G69" i="37"/>
  <c r="F69" i="37"/>
  <c r="C69" i="37"/>
  <c r="B69" i="37"/>
  <c r="O68" i="37"/>
  <c r="N68" i="37"/>
  <c r="M68" i="37"/>
  <c r="L68" i="37"/>
  <c r="K68" i="37"/>
  <c r="J68" i="37"/>
  <c r="I68" i="37"/>
  <c r="S68" i="37" s="1"/>
  <c r="H68" i="37"/>
  <c r="G68" i="37"/>
  <c r="F68" i="37"/>
  <c r="C68" i="37"/>
  <c r="B68" i="37"/>
  <c r="S67" i="37"/>
  <c r="R67" i="37"/>
  <c r="Q67" i="37"/>
  <c r="P67" i="37"/>
  <c r="E67" i="37"/>
  <c r="U67" i="37" s="1"/>
  <c r="S66" i="37"/>
  <c r="R66" i="37"/>
  <c r="Q66" i="37"/>
  <c r="P66" i="37"/>
  <c r="E66" i="37"/>
  <c r="U66" i="37" s="1"/>
  <c r="S65" i="37"/>
  <c r="R65" i="37"/>
  <c r="Q65" i="37"/>
  <c r="P65" i="37"/>
  <c r="E65" i="37"/>
  <c r="T65" i="37" s="1"/>
  <c r="U64" i="37"/>
  <c r="S64" i="37"/>
  <c r="R64" i="37"/>
  <c r="Q64" i="37"/>
  <c r="P64" i="37"/>
  <c r="E64" i="37"/>
  <c r="T64" i="37" s="1"/>
  <c r="S63" i="37"/>
  <c r="R63" i="37"/>
  <c r="Q63" i="37"/>
  <c r="P63" i="37"/>
  <c r="E63" i="37"/>
  <c r="T63" i="37" s="1"/>
  <c r="O61" i="37"/>
  <c r="N61" i="37"/>
  <c r="M61" i="37"/>
  <c r="L61" i="37"/>
  <c r="K61" i="37"/>
  <c r="J61" i="37"/>
  <c r="I61" i="37"/>
  <c r="H61" i="37"/>
  <c r="R61" i="37" s="1"/>
  <c r="C61" i="37"/>
  <c r="B61" i="37"/>
  <c r="E61" i="37" s="1"/>
  <c r="S60" i="37"/>
  <c r="R60" i="37"/>
  <c r="Q60" i="37"/>
  <c r="P60" i="37"/>
  <c r="E60" i="37"/>
  <c r="U60" i="37" s="1"/>
  <c r="T59" i="37"/>
  <c r="S59" i="37"/>
  <c r="R59" i="37"/>
  <c r="Q59" i="37"/>
  <c r="P59" i="37"/>
  <c r="E59" i="37"/>
  <c r="U59" i="37" s="1"/>
  <c r="S58" i="37"/>
  <c r="R58" i="37"/>
  <c r="Q58" i="37"/>
  <c r="P58" i="37"/>
  <c r="E58" i="37"/>
  <c r="U58" i="37" s="1"/>
  <c r="S57" i="37"/>
  <c r="R57" i="37"/>
  <c r="Q57" i="37"/>
  <c r="P57" i="37"/>
  <c r="E57" i="37"/>
  <c r="U57" i="37" s="1"/>
  <c r="O55" i="37"/>
  <c r="N55" i="37"/>
  <c r="M55" i="37"/>
  <c r="L55" i="37"/>
  <c r="K55" i="37"/>
  <c r="J55" i="37"/>
  <c r="I55" i="37"/>
  <c r="S55" i="37" s="1"/>
  <c r="H55" i="37"/>
  <c r="R55" i="37" s="1"/>
  <c r="G55" i="37"/>
  <c r="F55" i="37"/>
  <c r="C55" i="37"/>
  <c r="B55" i="37"/>
  <c r="S54" i="37"/>
  <c r="R54" i="37"/>
  <c r="Q54" i="37"/>
  <c r="P54" i="37"/>
  <c r="E54" i="37"/>
  <c r="U54" i="37" s="1"/>
  <c r="U53" i="37"/>
  <c r="S53" i="37"/>
  <c r="R53" i="37"/>
  <c r="Q53" i="37"/>
  <c r="P53" i="37"/>
  <c r="E53" i="37"/>
  <c r="T53" i="37" s="1"/>
  <c r="U52" i="37"/>
  <c r="T52" i="37"/>
  <c r="S52" i="37"/>
  <c r="R52" i="37"/>
  <c r="Q52" i="37"/>
  <c r="P52" i="37"/>
  <c r="E52" i="37"/>
  <c r="S51" i="37"/>
  <c r="R51" i="37"/>
  <c r="Q51" i="37"/>
  <c r="P51" i="37"/>
  <c r="E51" i="37"/>
  <c r="U50" i="37"/>
  <c r="S50" i="37"/>
  <c r="R50" i="37"/>
  <c r="Q50" i="37"/>
  <c r="P50" i="37"/>
  <c r="E50" i="37"/>
  <c r="T50" i="37" s="1"/>
  <c r="S49" i="37"/>
  <c r="R49" i="37"/>
  <c r="Q49" i="37"/>
  <c r="P49" i="37"/>
  <c r="E49" i="37"/>
  <c r="T49" i="37" s="1"/>
  <c r="T48" i="37"/>
  <c r="S48" i="37"/>
  <c r="R48" i="37"/>
  <c r="Q48" i="37"/>
  <c r="P48" i="37"/>
  <c r="E48" i="37"/>
  <c r="U48" i="37" s="1"/>
  <c r="S47" i="37"/>
  <c r="R47" i="37"/>
  <c r="Q47" i="37"/>
  <c r="P47" i="37"/>
  <c r="E47" i="37"/>
  <c r="S46" i="37"/>
  <c r="R46" i="37"/>
  <c r="Q46" i="37"/>
  <c r="P46" i="37"/>
  <c r="E46" i="37"/>
  <c r="S45" i="37"/>
  <c r="R45" i="37"/>
  <c r="Q45" i="37"/>
  <c r="P45" i="37"/>
  <c r="E45" i="37"/>
  <c r="U45" i="37" s="1"/>
  <c r="S44" i="37"/>
  <c r="R44" i="37"/>
  <c r="Q44" i="37"/>
  <c r="P44" i="37"/>
  <c r="E44" i="37"/>
  <c r="O42" i="37"/>
  <c r="N42" i="37"/>
  <c r="M42" i="37"/>
  <c r="L42" i="37"/>
  <c r="K42" i="37"/>
  <c r="J42" i="37"/>
  <c r="I42" i="37"/>
  <c r="S42" i="37" s="1"/>
  <c r="H42" i="37"/>
  <c r="R42" i="37" s="1"/>
  <c r="G42" i="37"/>
  <c r="F42" i="37"/>
  <c r="C42" i="37"/>
  <c r="B42" i="37"/>
  <c r="E42" i="37" s="1"/>
  <c r="U41" i="37"/>
  <c r="S41" i="37"/>
  <c r="R41" i="37"/>
  <c r="Q41" i="37"/>
  <c r="P41" i="37"/>
  <c r="E41" i="37"/>
  <c r="T41" i="37" s="1"/>
  <c r="S40" i="37"/>
  <c r="R40" i="37"/>
  <c r="Q40" i="37"/>
  <c r="P40" i="37"/>
  <c r="E40" i="37"/>
  <c r="S39" i="37"/>
  <c r="R39" i="37"/>
  <c r="Q39" i="37"/>
  <c r="P39" i="37"/>
  <c r="E39" i="37"/>
  <c r="T39" i="37" s="1"/>
  <c r="S38" i="37"/>
  <c r="R38" i="37"/>
  <c r="Q38" i="37"/>
  <c r="P38" i="37"/>
  <c r="E38" i="37"/>
  <c r="T37" i="37"/>
  <c r="S37" i="37"/>
  <c r="R37" i="37"/>
  <c r="Q37" i="37"/>
  <c r="U37" i="37" s="1"/>
  <c r="P37" i="37"/>
  <c r="E37" i="37"/>
  <c r="O35" i="37"/>
  <c r="N35" i="37"/>
  <c r="M35" i="37"/>
  <c r="L35" i="37"/>
  <c r="K35" i="37"/>
  <c r="S35" i="37" s="1"/>
  <c r="J35" i="37"/>
  <c r="I35" i="37"/>
  <c r="H35" i="37"/>
  <c r="G35" i="37"/>
  <c r="F35" i="37"/>
  <c r="C35" i="37"/>
  <c r="B35" i="37"/>
  <c r="E35" i="37" s="1"/>
  <c r="T34" i="37"/>
  <c r="S34" i="37"/>
  <c r="R34" i="37"/>
  <c r="Q34" i="37"/>
  <c r="U34" i="37" s="1"/>
  <c r="P34" i="37"/>
  <c r="E34" i="37"/>
  <c r="O32" i="37"/>
  <c r="N32" i="37"/>
  <c r="M32" i="37"/>
  <c r="L32" i="37"/>
  <c r="K32" i="37"/>
  <c r="J32" i="37"/>
  <c r="I32" i="37"/>
  <c r="S32" i="37" s="1"/>
  <c r="H32" i="37"/>
  <c r="R32" i="37" s="1"/>
  <c r="G32" i="37"/>
  <c r="F32" i="37"/>
  <c r="C32" i="37"/>
  <c r="B32" i="37"/>
  <c r="S31" i="37"/>
  <c r="R31" i="37"/>
  <c r="Q31" i="37"/>
  <c r="P31" i="37"/>
  <c r="E31" i="37"/>
  <c r="U30" i="37"/>
  <c r="S30" i="37"/>
  <c r="R30" i="37"/>
  <c r="Q30" i="37"/>
  <c r="P30" i="37"/>
  <c r="E30" i="37"/>
  <c r="T30" i="37" s="1"/>
  <c r="S29" i="37"/>
  <c r="R29" i="37"/>
  <c r="Q29" i="37"/>
  <c r="P29" i="37"/>
  <c r="E29" i="37"/>
  <c r="U29" i="37" s="1"/>
  <c r="S28" i="37"/>
  <c r="R28" i="37"/>
  <c r="Q28" i="37"/>
  <c r="P28" i="37"/>
  <c r="E28" i="37"/>
  <c r="T28" i="37" s="1"/>
  <c r="O26" i="37"/>
  <c r="N26" i="37"/>
  <c r="M26" i="37"/>
  <c r="L26" i="37"/>
  <c r="K26" i="37"/>
  <c r="J26" i="37"/>
  <c r="I26" i="37"/>
  <c r="S26" i="37" s="1"/>
  <c r="H26" i="37"/>
  <c r="R26" i="37" s="1"/>
  <c r="G26" i="37"/>
  <c r="F26" i="37"/>
  <c r="C26" i="37"/>
  <c r="B26" i="37"/>
  <c r="S25" i="37"/>
  <c r="R25" i="37"/>
  <c r="Q25" i="37"/>
  <c r="P25" i="37"/>
  <c r="E25" i="37"/>
  <c r="T25" i="37" s="1"/>
  <c r="T24" i="37"/>
  <c r="S24" i="37"/>
  <c r="R24" i="37"/>
  <c r="Q24" i="37"/>
  <c r="P24" i="37"/>
  <c r="E24" i="37"/>
  <c r="U24" i="37" s="1"/>
  <c r="U23" i="37"/>
  <c r="S23" i="37"/>
  <c r="R23" i="37"/>
  <c r="Q23" i="37"/>
  <c r="P23" i="37"/>
  <c r="E23" i="37"/>
  <c r="T23" i="37" s="1"/>
  <c r="T22" i="37"/>
  <c r="S22" i="37"/>
  <c r="R22" i="37"/>
  <c r="Q22" i="37"/>
  <c r="P22" i="37"/>
  <c r="E22" i="37"/>
  <c r="U22" i="37" s="1"/>
  <c r="U21" i="37"/>
  <c r="S21" i="37"/>
  <c r="R21" i="37"/>
  <c r="Q21" i="37"/>
  <c r="P21" i="37"/>
  <c r="E21" i="37"/>
  <c r="T21" i="37" s="1"/>
  <c r="S20" i="37"/>
  <c r="R20" i="37"/>
  <c r="Q20" i="37"/>
  <c r="P20" i="37"/>
  <c r="E20" i="37"/>
  <c r="S19" i="37"/>
  <c r="R19" i="37"/>
  <c r="Q19" i="37"/>
  <c r="P19" i="37"/>
  <c r="E19" i="37"/>
  <c r="O17" i="37"/>
  <c r="N17" i="37"/>
  <c r="M17" i="37"/>
  <c r="L17" i="37"/>
  <c r="K17" i="37"/>
  <c r="J17" i="37"/>
  <c r="I17" i="37"/>
  <c r="H17" i="37"/>
  <c r="G17" i="37"/>
  <c r="F17" i="37"/>
  <c r="C17" i="37"/>
  <c r="B17" i="37"/>
  <c r="E17" i="37" s="1"/>
  <c r="S16" i="37"/>
  <c r="R16" i="37"/>
  <c r="Q16" i="37"/>
  <c r="P16" i="37"/>
  <c r="E16" i="37"/>
  <c r="T15" i="37"/>
  <c r="S15" i="37"/>
  <c r="R15" i="37"/>
  <c r="Q15" i="37"/>
  <c r="P15" i="37"/>
  <c r="E15" i="37"/>
  <c r="U15" i="37" s="1"/>
  <c r="S14" i="37"/>
  <c r="R14" i="37"/>
  <c r="Q14" i="37"/>
  <c r="P14" i="37"/>
  <c r="E14" i="37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S11" i="37"/>
  <c r="R11" i="37"/>
  <c r="Q11" i="37"/>
  <c r="P11" i="37"/>
  <c r="E11" i="37"/>
  <c r="S10" i="37"/>
  <c r="R10" i="37"/>
  <c r="Q10" i="37"/>
  <c r="U10" i="37" s="1"/>
  <c r="P10" i="37"/>
  <c r="E10" i="37"/>
  <c r="T9" i="37"/>
  <c r="S9" i="37"/>
  <c r="R9" i="37"/>
  <c r="Q9" i="37"/>
  <c r="P9" i="37"/>
  <c r="E9" i="37"/>
  <c r="U9" i="37" s="1"/>
  <c r="S96" i="36"/>
  <c r="R96" i="36"/>
  <c r="Q96" i="36"/>
  <c r="P96" i="36"/>
  <c r="E96" i="36"/>
  <c r="T95" i="36"/>
  <c r="S95" i="36"/>
  <c r="R95" i="36"/>
  <c r="Q95" i="36"/>
  <c r="P95" i="36"/>
  <c r="E95" i="36"/>
  <c r="U95" i="36" s="1"/>
  <c r="S94" i="36"/>
  <c r="R94" i="36"/>
  <c r="Q94" i="36"/>
  <c r="P94" i="36"/>
  <c r="E94" i="36"/>
  <c r="T94" i="36" s="1"/>
  <c r="T93" i="36"/>
  <c r="S93" i="36"/>
  <c r="R93" i="36"/>
  <c r="Q93" i="36"/>
  <c r="P93" i="36"/>
  <c r="E93" i="36"/>
  <c r="U93" i="36" s="1"/>
  <c r="U92" i="36"/>
  <c r="S92" i="36"/>
  <c r="R92" i="36"/>
  <c r="Q92" i="36"/>
  <c r="P92" i="36"/>
  <c r="E92" i="36"/>
  <c r="T92" i="36" s="1"/>
  <c r="S91" i="36"/>
  <c r="R91" i="36"/>
  <c r="Q91" i="36"/>
  <c r="P91" i="36"/>
  <c r="E91" i="36"/>
  <c r="U91" i="36" s="1"/>
  <c r="T90" i="36"/>
  <c r="S90" i="36"/>
  <c r="R90" i="36"/>
  <c r="Q90" i="36"/>
  <c r="P90" i="36"/>
  <c r="E90" i="36"/>
  <c r="U90" i="36" s="1"/>
  <c r="S89" i="36"/>
  <c r="R89" i="36"/>
  <c r="Q89" i="36"/>
  <c r="P89" i="36"/>
  <c r="E89" i="36"/>
  <c r="S88" i="36"/>
  <c r="R88" i="36"/>
  <c r="Q88" i="36"/>
  <c r="P88" i="36"/>
  <c r="E88" i="36"/>
  <c r="O75" i="36"/>
  <c r="N75" i="36"/>
  <c r="M75" i="36"/>
  <c r="L75" i="36"/>
  <c r="K75" i="36"/>
  <c r="J75" i="36"/>
  <c r="I75" i="36"/>
  <c r="H75" i="36"/>
  <c r="G75" i="36"/>
  <c r="F75" i="36"/>
  <c r="C75" i="36"/>
  <c r="B75" i="36"/>
  <c r="O74" i="36"/>
  <c r="N74" i="36"/>
  <c r="M74" i="36"/>
  <c r="L74" i="36"/>
  <c r="K74" i="36"/>
  <c r="J74" i="36"/>
  <c r="I74" i="36"/>
  <c r="S74" i="36" s="1"/>
  <c r="H74" i="36"/>
  <c r="P74" i="36" s="1"/>
  <c r="G74" i="36"/>
  <c r="F74" i="36"/>
  <c r="C74" i="36"/>
  <c r="B74" i="36"/>
  <c r="O73" i="36"/>
  <c r="N73" i="36"/>
  <c r="M73" i="36"/>
  <c r="L73" i="36"/>
  <c r="K73" i="36"/>
  <c r="J73" i="36"/>
  <c r="R73" i="36" s="1"/>
  <c r="I73" i="36"/>
  <c r="H73" i="36"/>
  <c r="G73" i="36"/>
  <c r="F73" i="36"/>
  <c r="C73" i="36"/>
  <c r="B73" i="36"/>
  <c r="S72" i="36"/>
  <c r="R72" i="36"/>
  <c r="Q72" i="36"/>
  <c r="P72" i="36"/>
  <c r="E72" i="36"/>
  <c r="S71" i="36"/>
  <c r="R71" i="36"/>
  <c r="Q71" i="36"/>
  <c r="U71" i="36" s="1"/>
  <c r="P71" i="36"/>
  <c r="E71" i="36"/>
  <c r="T71" i="36" s="1"/>
  <c r="O69" i="36"/>
  <c r="N69" i="36"/>
  <c r="M69" i="36"/>
  <c r="L69" i="36"/>
  <c r="K69" i="36"/>
  <c r="S69" i="36" s="1"/>
  <c r="J69" i="36"/>
  <c r="I69" i="36"/>
  <c r="H69" i="36"/>
  <c r="G69" i="36"/>
  <c r="F69" i="36"/>
  <c r="C69" i="36"/>
  <c r="B69" i="36"/>
  <c r="O68" i="36"/>
  <c r="N68" i="36"/>
  <c r="M68" i="36"/>
  <c r="L68" i="36"/>
  <c r="K68" i="36"/>
  <c r="J68" i="36"/>
  <c r="I68" i="36"/>
  <c r="S68" i="36" s="1"/>
  <c r="H68" i="36"/>
  <c r="P68" i="36" s="1"/>
  <c r="G68" i="36"/>
  <c r="F68" i="36"/>
  <c r="C68" i="36"/>
  <c r="B68" i="36"/>
  <c r="T67" i="36"/>
  <c r="S67" i="36"/>
  <c r="R67" i="36"/>
  <c r="Q67" i="36"/>
  <c r="P67" i="36"/>
  <c r="E67" i="36"/>
  <c r="U67" i="36" s="1"/>
  <c r="S66" i="36"/>
  <c r="R66" i="36"/>
  <c r="Q66" i="36"/>
  <c r="P66" i="36"/>
  <c r="E66" i="36"/>
  <c r="S65" i="36"/>
  <c r="R65" i="36"/>
  <c r="Q65" i="36"/>
  <c r="P65" i="36"/>
  <c r="E65" i="36"/>
  <c r="U65" i="36" s="1"/>
  <c r="S64" i="36"/>
  <c r="R64" i="36"/>
  <c r="Q64" i="36"/>
  <c r="P64" i="36"/>
  <c r="E64" i="36"/>
  <c r="U64" i="36" s="1"/>
  <c r="S63" i="36"/>
  <c r="R63" i="36"/>
  <c r="Q63" i="36"/>
  <c r="P63" i="36"/>
  <c r="E63" i="36"/>
  <c r="U63" i="36" s="1"/>
  <c r="O61" i="36"/>
  <c r="N61" i="36"/>
  <c r="M61" i="36"/>
  <c r="L61" i="36"/>
  <c r="K61" i="36"/>
  <c r="J61" i="36"/>
  <c r="I61" i="36"/>
  <c r="H61" i="36"/>
  <c r="C61" i="36"/>
  <c r="B61" i="36"/>
  <c r="U60" i="36"/>
  <c r="S60" i="36"/>
  <c r="R60" i="36"/>
  <c r="Q60" i="36"/>
  <c r="P60" i="36"/>
  <c r="E60" i="36"/>
  <c r="T60" i="36" s="1"/>
  <c r="S59" i="36"/>
  <c r="R59" i="36"/>
  <c r="Q59" i="36"/>
  <c r="P59" i="36"/>
  <c r="E59" i="36"/>
  <c r="U59" i="36" s="1"/>
  <c r="S58" i="36"/>
  <c r="R58" i="36"/>
  <c r="Q58" i="36"/>
  <c r="P58" i="36"/>
  <c r="E58" i="36"/>
  <c r="T58" i="36" s="1"/>
  <c r="T57" i="36"/>
  <c r="S57" i="36"/>
  <c r="R57" i="36"/>
  <c r="Q57" i="36"/>
  <c r="P57" i="36"/>
  <c r="E57" i="36"/>
  <c r="U57" i="36" s="1"/>
  <c r="O55" i="36"/>
  <c r="N55" i="36"/>
  <c r="M55" i="36"/>
  <c r="L55" i="36"/>
  <c r="K55" i="36"/>
  <c r="J55" i="36"/>
  <c r="I55" i="36"/>
  <c r="S55" i="36" s="1"/>
  <c r="H55" i="36"/>
  <c r="G55" i="36"/>
  <c r="F55" i="36"/>
  <c r="C55" i="36"/>
  <c r="B55" i="36"/>
  <c r="T54" i="36"/>
  <c r="S54" i="36"/>
  <c r="R54" i="36"/>
  <c r="Q54" i="36"/>
  <c r="P54" i="36"/>
  <c r="E54" i="36"/>
  <c r="U54" i="36" s="1"/>
  <c r="T53" i="36"/>
  <c r="S53" i="36"/>
  <c r="R53" i="36"/>
  <c r="Q53" i="36"/>
  <c r="P53" i="36"/>
  <c r="E53" i="36"/>
  <c r="U53" i="36" s="1"/>
  <c r="S52" i="36"/>
  <c r="R52" i="36"/>
  <c r="Q52" i="36"/>
  <c r="P52" i="36"/>
  <c r="E52" i="36"/>
  <c r="U52" i="36" s="1"/>
  <c r="S51" i="36"/>
  <c r="R51" i="36"/>
  <c r="Q51" i="36"/>
  <c r="P51" i="36"/>
  <c r="E51" i="36"/>
  <c r="T51" i="36" s="1"/>
  <c r="S50" i="36"/>
  <c r="R50" i="36"/>
  <c r="Q50" i="36"/>
  <c r="P50" i="36"/>
  <c r="E50" i="36"/>
  <c r="U50" i="36" s="1"/>
  <c r="S49" i="36"/>
  <c r="R49" i="36"/>
  <c r="Q49" i="36"/>
  <c r="P49" i="36"/>
  <c r="E49" i="36"/>
  <c r="T49" i="36" s="1"/>
  <c r="S48" i="36"/>
  <c r="R48" i="36"/>
  <c r="Q48" i="36"/>
  <c r="P48" i="36"/>
  <c r="E48" i="36"/>
  <c r="U48" i="36" s="1"/>
  <c r="T47" i="36"/>
  <c r="S47" i="36"/>
  <c r="R47" i="36"/>
  <c r="Q47" i="36"/>
  <c r="P47" i="36"/>
  <c r="E47" i="36"/>
  <c r="U47" i="36" s="1"/>
  <c r="S46" i="36"/>
  <c r="R46" i="36"/>
  <c r="Q46" i="36"/>
  <c r="P46" i="36"/>
  <c r="E46" i="36"/>
  <c r="T45" i="36"/>
  <c r="S45" i="36"/>
  <c r="R45" i="36"/>
  <c r="Q45" i="36"/>
  <c r="P45" i="36"/>
  <c r="E45" i="36"/>
  <c r="U45" i="36" s="1"/>
  <c r="S44" i="36"/>
  <c r="R44" i="36"/>
  <c r="Q44" i="36"/>
  <c r="P44" i="36"/>
  <c r="E44" i="36"/>
  <c r="U44" i="36" s="1"/>
  <c r="O42" i="36"/>
  <c r="N42" i="36"/>
  <c r="M42" i="36"/>
  <c r="L42" i="36"/>
  <c r="K42" i="36"/>
  <c r="J42" i="36"/>
  <c r="I42" i="36"/>
  <c r="S42" i="36" s="1"/>
  <c r="H42" i="36"/>
  <c r="G42" i="36"/>
  <c r="F42" i="36"/>
  <c r="C42" i="36"/>
  <c r="B42" i="36"/>
  <c r="S41" i="36"/>
  <c r="R41" i="36"/>
  <c r="Q41" i="36"/>
  <c r="P41" i="36"/>
  <c r="E41" i="36"/>
  <c r="U41" i="36" s="1"/>
  <c r="S40" i="36"/>
  <c r="R40" i="36"/>
  <c r="Q40" i="36"/>
  <c r="P40" i="36"/>
  <c r="E40" i="36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U37" i="36"/>
  <c r="T37" i="36"/>
  <c r="S37" i="36"/>
  <c r="R37" i="36"/>
  <c r="Q37" i="36"/>
  <c r="P37" i="36"/>
  <c r="E37" i="36"/>
  <c r="S35" i="36"/>
  <c r="O35" i="36"/>
  <c r="N35" i="36"/>
  <c r="M35" i="36"/>
  <c r="L35" i="36"/>
  <c r="K35" i="36"/>
  <c r="J35" i="36"/>
  <c r="I35" i="36"/>
  <c r="Q35" i="36" s="1"/>
  <c r="H35" i="36"/>
  <c r="G35" i="36"/>
  <c r="F35" i="36"/>
  <c r="C35" i="36"/>
  <c r="B35" i="36"/>
  <c r="S34" i="36"/>
  <c r="R34" i="36"/>
  <c r="Q34" i="36"/>
  <c r="U34" i="36" s="1"/>
  <c r="P34" i="36"/>
  <c r="E34" i="36"/>
  <c r="T34" i="36" s="1"/>
  <c r="O32" i="36"/>
  <c r="N32" i="36"/>
  <c r="M32" i="36"/>
  <c r="L32" i="36"/>
  <c r="K32" i="36"/>
  <c r="J32" i="36"/>
  <c r="I32" i="36"/>
  <c r="H32" i="36"/>
  <c r="R32" i="36" s="1"/>
  <c r="G32" i="36"/>
  <c r="F32" i="36"/>
  <c r="C32" i="36"/>
  <c r="B32" i="36"/>
  <c r="E32" i="36" s="1"/>
  <c r="S31" i="36"/>
  <c r="R31" i="36"/>
  <c r="Q31" i="36"/>
  <c r="P31" i="36"/>
  <c r="E31" i="36"/>
  <c r="U30" i="36"/>
  <c r="S30" i="36"/>
  <c r="R30" i="36"/>
  <c r="Q30" i="36"/>
  <c r="P30" i="36"/>
  <c r="E30" i="36"/>
  <c r="T30" i="36" s="1"/>
  <c r="S29" i="36"/>
  <c r="R29" i="36"/>
  <c r="Q29" i="36"/>
  <c r="P29" i="36"/>
  <c r="E29" i="36"/>
  <c r="U29" i="36" s="1"/>
  <c r="S28" i="36"/>
  <c r="R28" i="36"/>
  <c r="Q28" i="36"/>
  <c r="P28" i="36"/>
  <c r="E28" i="36"/>
  <c r="T28" i="36" s="1"/>
  <c r="O26" i="36"/>
  <c r="N26" i="36"/>
  <c r="M26" i="36"/>
  <c r="L26" i="36"/>
  <c r="K26" i="36"/>
  <c r="J26" i="36"/>
  <c r="I26" i="36"/>
  <c r="S26" i="36" s="1"/>
  <c r="H26" i="36"/>
  <c r="P26" i="36" s="1"/>
  <c r="G26" i="36"/>
  <c r="F26" i="36"/>
  <c r="C26" i="36"/>
  <c r="B26" i="36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U22" i="36"/>
  <c r="T22" i="36"/>
  <c r="S22" i="36"/>
  <c r="R22" i="36"/>
  <c r="Q22" i="36"/>
  <c r="P22" i="36"/>
  <c r="E22" i="36"/>
  <c r="T21" i="36"/>
  <c r="S21" i="36"/>
  <c r="R21" i="36"/>
  <c r="Q21" i="36"/>
  <c r="P21" i="36"/>
  <c r="E21" i="36"/>
  <c r="U21" i="36" s="1"/>
  <c r="S20" i="36"/>
  <c r="R20" i="36"/>
  <c r="Q20" i="36"/>
  <c r="P20" i="36"/>
  <c r="E20" i="36"/>
  <c r="U19" i="36"/>
  <c r="S19" i="36"/>
  <c r="R19" i="36"/>
  <c r="Q19" i="36"/>
  <c r="P19" i="36"/>
  <c r="E19" i="36"/>
  <c r="T19" i="36" s="1"/>
  <c r="O17" i="36"/>
  <c r="N17" i="36"/>
  <c r="M17" i="36"/>
  <c r="L17" i="36"/>
  <c r="K17" i="36"/>
  <c r="J17" i="36"/>
  <c r="R17" i="36" s="1"/>
  <c r="I17" i="36"/>
  <c r="H17" i="36"/>
  <c r="G17" i="36"/>
  <c r="F17" i="36"/>
  <c r="C17" i="36"/>
  <c r="B17" i="36"/>
  <c r="E17" i="36" s="1"/>
  <c r="S16" i="36"/>
  <c r="R16" i="36"/>
  <c r="Q16" i="36"/>
  <c r="P16" i="36"/>
  <c r="E16" i="36"/>
  <c r="S15" i="36"/>
  <c r="R15" i="36"/>
  <c r="Q15" i="36"/>
  <c r="P15" i="36"/>
  <c r="E15" i="36"/>
  <c r="U15" i="36" s="1"/>
  <c r="S14" i="36"/>
  <c r="R14" i="36"/>
  <c r="Q14" i="36"/>
  <c r="P14" i="36"/>
  <c r="E14" i="36"/>
  <c r="T14" i="36" s="1"/>
  <c r="S13" i="36"/>
  <c r="R13" i="36"/>
  <c r="Q13" i="36"/>
  <c r="P13" i="36"/>
  <c r="E13" i="36"/>
  <c r="U13" i="36" s="1"/>
  <c r="S12" i="36"/>
  <c r="R12" i="36"/>
  <c r="Q12" i="36"/>
  <c r="P12" i="36"/>
  <c r="E12" i="36"/>
  <c r="S11" i="36"/>
  <c r="R11" i="36"/>
  <c r="Q11" i="36"/>
  <c r="P11" i="36"/>
  <c r="E11" i="36"/>
  <c r="T11" i="36" s="1"/>
  <c r="S10" i="36"/>
  <c r="R10" i="36"/>
  <c r="Q10" i="36"/>
  <c r="P10" i="36"/>
  <c r="T10" i="36" s="1"/>
  <c r="E10" i="36"/>
  <c r="S9" i="36"/>
  <c r="R9" i="36"/>
  <c r="Q9" i="36"/>
  <c r="P9" i="36"/>
  <c r="E9" i="36"/>
  <c r="U96" i="35"/>
  <c r="S96" i="35"/>
  <c r="R96" i="35"/>
  <c r="Q96" i="35"/>
  <c r="P96" i="35"/>
  <c r="E96" i="35"/>
  <c r="T96" i="35" s="1"/>
  <c r="S95" i="35"/>
  <c r="R95" i="35"/>
  <c r="Q95" i="35"/>
  <c r="P95" i="35"/>
  <c r="E95" i="35"/>
  <c r="U95" i="35" s="1"/>
  <c r="S94" i="35"/>
  <c r="R94" i="35"/>
  <c r="Q94" i="35"/>
  <c r="P94" i="35"/>
  <c r="E94" i="35"/>
  <c r="T94" i="35" s="1"/>
  <c r="S93" i="35"/>
  <c r="R93" i="35"/>
  <c r="Q93" i="35"/>
  <c r="P93" i="35"/>
  <c r="E93" i="35"/>
  <c r="U93" i="35" s="1"/>
  <c r="T92" i="35"/>
  <c r="S92" i="35"/>
  <c r="R92" i="35"/>
  <c r="Q92" i="35"/>
  <c r="P92" i="35"/>
  <c r="E92" i="35"/>
  <c r="U92" i="35" s="1"/>
  <c r="S91" i="35"/>
  <c r="R91" i="35"/>
  <c r="Q91" i="35"/>
  <c r="P91" i="35"/>
  <c r="E91" i="35"/>
  <c r="U91" i="35" s="1"/>
  <c r="T90" i="35"/>
  <c r="S90" i="35"/>
  <c r="R90" i="35"/>
  <c r="Q90" i="35"/>
  <c r="P90" i="35"/>
  <c r="E90" i="35"/>
  <c r="U90" i="35" s="1"/>
  <c r="U89" i="35"/>
  <c r="S89" i="35"/>
  <c r="R89" i="35"/>
  <c r="Q89" i="35"/>
  <c r="P89" i="35"/>
  <c r="E89" i="35"/>
  <c r="T89" i="35" s="1"/>
  <c r="S88" i="35"/>
  <c r="R88" i="35"/>
  <c r="Q88" i="35"/>
  <c r="P88" i="35"/>
  <c r="E88" i="35"/>
  <c r="U88" i="35" s="1"/>
  <c r="O75" i="35"/>
  <c r="N75" i="35"/>
  <c r="M75" i="35"/>
  <c r="L75" i="35"/>
  <c r="K75" i="35"/>
  <c r="J75" i="35"/>
  <c r="I75" i="35"/>
  <c r="S75" i="35" s="1"/>
  <c r="H75" i="35"/>
  <c r="G75" i="35"/>
  <c r="F75" i="35"/>
  <c r="C75" i="35"/>
  <c r="B75" i="35"/>
  <c r="O74" i="35"/>
  <c r="N74" i="35"/>
  <c r="M74" i="35"/>
  <c r="L74" i="35"/>
  <c r="K74" i="35"/>
  <c r="S74" i="35" s="1"/>
  <c r="J74" i="35"/>
  <c r="I74" i="35"/>
  <c r="H74" i="35"/>
  <c r="R74" i="35" s="1"/>
  <c r="G74" i="35"/>
  <c r="F74" i="35"/>
  <c r="C74" i="35"/>
  <c r="B74" i="35"/>
  <c r="E74" i="35" s="1"/>
  <c r="O73" i="35"/>
  <c r="N73" i="35"/>
  <c r="M73" i="35"/>
  <c r="L73" i="35"/>
  <c r="K73" i="35"/>
  <c r="J73" i="35"/>
  <c r="I73" i="35"/>
  <c r="H73" i="35"/>
  <c r="G73" i="35"/>
  <c r="F73" i="35"/>
  <c r="C73" i="35"/>
  <c r="B73" i="35"/>
  <c r="E73" i="35" s="1"/>
  <c r="T72" i="35"/>
  <c r="S72" i="35"/>
  <c r="R72" i="35"/>
  <c r="Q72" i="35"/>
  <c r="P72" i="35"/>
  <c r="E72" i="35"/>
  <c r="U72" i="35" s="1"/>
  <c r="T71" i="35"/>
  <c r="S71" i="35"/>
  <c r="R71" i="35"/>
  <c r="Q71" i="35"/>
  <c r="P71" i="35"/>
  <c r="E71" i="35"/>
  <c r="O69" i="35"/>
  <c r="N69" i="35"/>
  <c r="M69" i="35"/>
  <c r="L69" i="35"/>
  <c r="K69" i="35"/>
  <c r="J69" i="35"/>
  <c r="I69" i="35"/>
  <c r="H69" i="35"/>
  <c r="G69" i="35"/>
  <c r="F69" i="35"/>
  <c r="C69" i="35"/>
  <c r="B69" i="35"/>
  <c r="O68" i="35"/>
  <c r="N68" i="35"/>
  <c r="M68" i="35"/>
  <c r="L68" i="35"/>
  <c r="K68" i="35"/>
  <c r="J68" i="35"/>
  <c r="I68" i="35"/>
  <c r="S68" i="35" s="1"/>
  <c r="H68" i="35"/>
  <c r="G68" i="35"/>
  <c r="F68" i="35"/>
  <c r="C68" i="35"/>
  <c r="B68" i="35"/>
  <c r="E68" i="35" s="1"/>
  <c r="T67" i="35"/>
  <c r="S67" i="35"/>
  <c r="R67" i="35"/>
  <c r="Q67" i="35"/>
  <c r="P67" i="35"/>
  <c r="E67" i="35"/>
  <c r="U67" i="35" s="1"/>
  <c r="U66" i="35"/>
  <c r="T66" i="35"/>
  <c r="S66" i="35"/>
  <c r="R66" i="35"/>
  <c r="Q66" i="35"/>
  <c r="P66" i="35"/>
  <c r="E66" i="35"/>
  <c r="S65" i="35"/>
  <c r="R65" i="35"/>
  <c r="Q65" i="35"/>
  <c r="P65" i="35"/>
  <c r="E65" i="35"/>
  <c r="S64" i="35"/>
  <c r="R64" i="35"/>
  <c r="Q64" i="35"/>
  <c r="P64" i="35"/>
  <c r="E64" i="35"/>
  <c r="U64" i="35" s="1"/>
  <c r="S63" i="35"/>
  <c r="R63" i="35"/>
  <c r="Q63" i="35"/>
  <c r="P63" i="35"/>
  <c r="E63" i="35"/>
  <c r="U63" i="35" s="1"/>
  <c r="O61" i="35"/>
  <c r="N61" i="35"/>
  <c r="M61" i="35"/>
  <c r="L61" i="35"/>
  <c r="K61" i="35"/>
  <c r="J61" i="35"/>
  <c r="I61" i="35"/>
  <c r="S61" i="35" s="1"/>
  <c r="H61" i="35"/>
  <c r="P61" i="35" s="1"/>
  <c r="C61" i="35"/>
  <c r="B61" i="35"/>
  <c r="S60" i="35"/>
  <c r="R60" i="35"/>
  <c r="Q60" i="35"/>
  <c r="P60" i="35"/>
  <c r="E60" i="35"/>
  <c r="U60" i="35" s="1"/>
  <c r="T59" i="35"/>
  <c r="S59" i="35"/>
  <c r="R59" i="35"/>
  <c r="Q59" i="35"/>
  <c r="P59" i="35"/>
  <c r="E59" i="35"/>
  <c r="U59" i="35" s="1"/>
  <c r="S58" i="35"/>
  <c r="R58" i="35"/>
  <c r="Q58" i="35"/>
  <c r="P58" i="35"/>
  <c r="E58" i="35"/>
  <c r="T57" i="35"/>
  <c r="S57" i="35"/>
  <c r="R57" i="35"/>
  <c r="Q57" i="35"/>
  <c r="P57" i="35"/>
  <c r="E57" i="35"/>
  <c r="U57" i="35" s="1"/>
  <c r="O55" i="35"/>
  <c r="N55" i="35"/>
  <c r="M55" i="35"/>
  <c r="L55" i="35"/>
  <c r="K55" i="35"/>
  <c r="J55" i="35"/>
  <c r="I55" i="35"/>
  <c r="S55" i="35" s="1"/>
  <c r="H55" i="35"/>
  <c r="R55" i="35" s="1"/>
  <c r="G55" i="35"/>
  <c r="F55" i="35"/>
  <c r="C55" i="35"/>
  <c r="B55" i="35"/>
  <c r="S54" i="35"/>
  <c r="R54" i="35"/>
  <c r="Q54" i="35"/>
  <c r="P54" i="35"/>
  <c r="E54" i="35"/>
  <c r="U53" i="35"/>
  <c r="S53" i="35"/>
  <c r="R53" i="35"/>
  <c r="Q53" i="35"/>
  <c r="P53" i="35"/>
  <c r="E53" i="35"/>
  <c r="T53" i="35" s="1"/>
  <c r="S52" i="35"/>
  <c r="R52" i="35"/>
  <c r="Q52" i="35"/>
  <c r="P52" i="35"/>
  <c r="E52" i="35"/>
  <c r="U52" i="35" s="1"/>
  <c r="S51" i="35"/>
  <c r="R51" i="35"/>
  <c r="Q51" i="35"/>
  <c r="P51" i="35"/>
  <c r="E51" i="35"/>
  <c r="T51" i="35" s="1"/>
  <c r="S50" i="35"/>
  <c r="R50" i="35"/>
  <c r="Q50" i="35"/>
  <c r="P50" i="35"/>
  <c r="E50" i="35"/>
  <c r="U50" i="35" s="1"/>
  <c r="T49" i="35"/>
  <c r="S49" i="35"/>
  <c r="R49" i="35"/>
  <c r="Q49" i="35"/>
  <c r="P49" i="35"/>
  <c r="E49" i="35"/>
  <c r="U49" i="35" s="1"/>
  <c r="S48" i="35"/>
  <c r="R48" i="35"/>
  <c r="Q48" i="35"/>
  <c r="P48" i="35"/>
  <c r="E48" i="35"/>
  <c r="U48" i="35" s="1"/>
  <c r="S47" i="35"/>
  <c r="R47" i="35"/>
  <c r="Q47" i="35"/>
  <c r="P47" i="35"/>
  <c r="E47" i="35"/>
  <c r="U47" i="35" s="1"/>
  <c r="S46" i="35"/>
  <c r="R46" i="35"/>
  <c r="Q46" i="35"/>
  <c r="P46" i="35"/>
  <c r="E46" i="35"/>
  <c r="U45" i="35"/>
  <c r="S45" i="35"/>
  <c r="R45" i="35"/>
  <c r="Q45" i="35"/>
  <c r="P45" i="35"/>
  <c r="E45" i="35"/>
  <c r="S44" i="35"/>
  <c r="R44" i="35"/>
  <c r="Q44" i="35"/>
  <c r="P44" i="35"/>
  <c r="E44" i="35"/>
  <c r="U44" i="35" s="1"/>
  <c r="O42" i="35"/>
  <c r="N42" i="35"/>
  <c r="M42" i="35"/>
  <c r="L42" i="35"/>
  <c r="K42" i="35"/>
  <c r="J42" i="35"/>
  <c r="I42" i="35"/>
  <c r="Q42" i="35" s="1"/>
  <c r="H42" i="35"/>
  <c r="R42" i="35" s="1"/>
  <c r="G42" i="35"/>
  <c r="F42" i="35"/>
  <c r="C42" i="35"/>
  <c r="E42" i="35" s="1"/>
  <c r="B42" i="35"/>
  <c r="S41" i="35"/>
  <c r="R41" i="35"/>
  <c r="Q41" i="35"/>
  <c r="P41" i="35"/>
  <c r="E41" i="35"/>
  <c r="U41" i="35" s="1"/>
  <c r="S40" i="35"/>
  <c r="R40" i="35"/>
  <c r="Q40" i="35"/>
  <c r="P40" i="35"/>
  <c r="E40" i="35"/>
  <c r="T40" i="35" s="1"/>
  <c r="S39" i="35"/>
  <c r="R39" i="35"/>
  <c r="Q39" i="35"/>
  <c r="P39" i="35"/>
  <c r="E39" i="35"/>
  <c r="U39" i="35" s="1"/>
  <c r="S38" i="35"/>
  <c r="R38" i="35"/>
  <c r="Q38" i="35"/>
  <c r="P38" i="35"/>
  <c r="E38" i="35"/>
  <c r="U37" i="35"/>
  <c r="S37" i="35"/>
  <c r="R37" i="35"/>
  <c r="Q37" i="35"/>
  <c r="P37" i="35"/>
  <c r="T37" i="35" s="1"/>
  <c r="E37" i="35"/>
  <c r="O35" i="35"/>
  <c r="N35" i="35"/>
  <c r="M35" i="35"/>
  <c r="L35" i="35"/>
  <c r="K35" i="35"/>
  <c r="S35" i="35" s="1"/>
  <c r="J35" i="35"/>
  <c r="R35" i="35" s="1"/>
  <c r="I35" i="35"/>
  <c r="H35" i="35"/>
  <c r="G35" i="35"/>
  <c r="F35" i="35"/>
  <c r="C35" i="35"/>
  <c r="B35" i="35"/>
  <c r="E35" i="35" s="1"/>
  <c r="U34" i="35"/>
  <c r="S34" i="35"/>
  <c r="R34" i="35"/>
  <c r="Q34" i="35"/>
  <c r="P34" i="35"/>
  <c r="T34" i="35" s="1"/>
  <c r="E34" i="35"/>
  <c r="O32" i="35"/>
  <c r="N32" i="35"/>
  <c r="M32" i="35"/>
  <c r="L32" i="35"/>
  <c r="K32" i="35"/>
  <c r="J32" i="35"/>
  <c r="I32" i="35"/>
  <c r="H32" i="35"/>
  <c r="G32" i="35"/>
  <c r="F32" i="35"/>
  <c r="C32" i="35"/>
  <c r="E32" i="35" s="1"/>
  <c r="B32" i="35"/>
  <c r="S31" i="35"/>
  <c r="R31" i="35"/>
  <c r="Q31" i="35"/>
  <c r="P31" i="35"/>
  <c r="E31" i="35"/>
  <c r="T30" i="35"/>
  <c r="S30" i="35"/>
  <c r="R30" i="35"/>
  <c r="Q30" i="35"/>
  <c r="P30" i="35"/>
  <c r="E30" i="35"/>
  <c r="U30" i="35" s="1"/>
  <c r="U29" i="35"/>
  <c r="T29" i="35"/>
  <c r="S29" i="35"/>
  <c r="R29" i="35"/>
  <c r="Q29" i="35"/>
  <c r="P29" i="35"/>
  <c r="E29" i="35"/>
  <c r="U28" i="35"/>
  <c r="S28" i="35"/>
  <c r="R28" i="35"/>
  <c r="Q28" i="35"/>
  <c r="P28" i="35"/>
  <c r="E28" i="35"/>
  <c r="T28" i="35" s="1"/>
  <c r="O26" i="35"/>
  <c r="N26" i="35"/>
  <c r="M26" i="35"/>
  <c r="L26" i="35"/>
  <c r="K26" i="35"/>
  <c r="J26" i="35"/>
  <c r="I26" i="35"/>
  <c r="S26" i="35" s="1"/>
  <c r="H26" i="35"/>
  <c r="G26" i="35"/>
  <c r="F26" i="35"/>
  <c r="C26" i="35"/>
  <c r="B26" i="35"/>
  <c r="U25" i="35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S21" i="35"/>
  <c r="R21" i="35"/>
  <c r="Q21" i="35"/>
  <c r="P21" i="35"/>
  <c r="E21" i="35"/>
  <c r="U20" i="35"/>
  <c r="S20" i="35"/>
  <c r="R20" i="35"/>
  <c r="Q20" i="35"/>
  <c r="P20" i="35"/>
  <c r="E20" i="35"/>
  <c r="T20" i="35" s="1"/>
  <c r="S19" i="35"/>
  <c r="R19" i="35"/>
  <c r="Q19" i="35"/>
  <c r="P19" i="35"/>
  <c r="E19" i="35"/>
  <c r="O17" i="35"/>
  <c r="N17" i="35"/>
  <c r="M17" i="35"/>
  <c r="L17" i="35"/>
  <c r="K17" i="35"/>
  <c r="J17" i="35"/>
  <c r="I17" i="35"/>
  <c r="H17" i="35"/>
  <c r="P17" i="35" s="1"/>
  <c r="G17" i="35"/>
  <c r="F17" i="35"/>
  <c r="C17" i="35"/>
  <c r="B17" i="35"/>
  <c r="E17" i="35" s="1"/>
  <c r="T16" i="35"/>
  <c r="S16" i="35"/>
  <c r="R16" i="35"/>
  <c r="Q16" i="35"/>
  <c r="P16" i="35"/>
  <c r="E16" i="35"/>
  <c r="U16" i="35" s="1"/>
  <c r="S15" i="35"/>
  <c r="R15" i="35"/>
  <c r="Q15" i="35"/>
  <c r="P15" i="35"/>
  <c r="E15" i="35"/>
  <c r="S14" i="35"/>
  <c r="R14" i="35"/>
  <c r="Q14" i="35"/>
  <c r="P14" i="35"/>
  <c r="E14" i="35"/>
  <c r="S13" i="35"/>
  <c r="R13" i="35"/>
  <c r="Q13" i="35"/>
  <c r="P13" i="35"/>
  <c r="E13" i="35"/>
  <c r="U13" i="35" s="1"/>
  <c r="S12" i="35"/>
  <c r="R12" i="35"/>
  <c r="Q12" i="35"/>
  <c r="P12" i="35"/>
  <c r="E12" i="35"/>
  <c r="T12" i="35" s="1"/>
  <c r="S11" i="35"/>
  <c r="R11" i="35"/>
  <c r="Q11" i="35"/>
  <c r="P11" i="35"/>
  <c r="E11" i="35"/>
  <c r="U11" i="35" s="1"/>
  <c r="S10" i="35"/>
  <c r="R10" i="35"/>
  <c r="Q10" i="35"/>
  <c r="P10" i="35"/>
  <c r="E10" i="35"/>
  <c r="U9" i="35"/>
  <c r="T9" i="35"/>
  <c r="S9" i="35"/>
  <c r="R9" i="35"/>
  <c r="Q9" i="35"/>
  <c r="P9" i="35"/>
  <c r="E9" i="35"/>
  <c r="T96" i="34"/>
  <c r="S96" i="34"/>
  <c r="R96" i="34"/>
  <c r="Q96" i="34"/>
  <c r="P96" i="34"/>
  <c r="E96" i="34"/>
  <c r="U96" i="34" s="1"/>
  <c r="S95" i="34"/>
  <c r="R95" i="34"/>
  <c r="Q95" i="34"/>
  <c r="P95" i="34"/>
  <c r="E95" i="34"/>
  <c r="U94" i="34"/>
  <c r="S94" i="34"/>
  <c r="R94" i="34"/>
  <c r="Q94" i="34"/>
  <c r="P94" i="34"/>
  <c r="E94" i="34"/>
  <c r="T94" i="34" s="1"/>
  <c r="S93" i="34"/>
  <c r="R93" i="34"/>
  <c r="Q93" i="34"/>
  <c r="P93" i="34"/>
  <c r="E93" i="34"/>
  <c r="U93" i="34" s="1"/>
  <c r="S92" i="34"/>
  <c r="R92" i="34"/>
  <c r="Q92" i="34"/>
  <c r="P92" i="34"/>
  <c r="E92" i="34"/>
  <c r="T92" i="34" s="1"/>
  <c r="S91" i="34"/>
  <c r="R91" i="34"/>
  <c r="Q91" i="34"/>
  <c r="P91" i="34"/>
  <c r="E91" i="34"/>
  <c r="U91" i="34" s="1"/>
  <c r="T90" i="34"/>
  <c r="S90" i="34"/>
  <c r="R90" i="34"/>
  <c r="Q90" i="34"/>
  <c r="P90" i="34"/>
  <c r="E90" i="34"/>
  <c r="U90" i="34" s="1"/>
  <c r="T89" i="34"/>
  <c r="S89" i="34"/>
  <c r="R89" i="34"/>
  <c r="Q89" i="34"/>
  <c r="P89" i="34"/>
  <c r="E89" i="34"/>
  <c r="U89" i="34" s="1"/>
  <c r="T88" i="34"/>
  <c r="S88" i="34"/>
  <c r="R88" i="34"/>
  <c r="Q88" i="34"/>
  <c r="P88" i="34"/>
  <c r="E88" i="34"/>
  <c r="U88" i="34" s="1"/>
  <c r="O75" i="34"/>
  <c r="N75" i="34"/>
  <c r="M75" i="34"/>
  <c r="L75" i="34"/>
  <c r="K75" i="34"/>
  <c r="J75" i="34"/>
  <c r="I75" i="34"/>
  <c r="S75" i="34" s="1"/>
  <c r="H75" i="34"/>
  <c r="G75" i="34"/>
  <c r="F75" i="34"/>
  <c r="C75" i="34"/>
  <c r="B75" i="34"/>
  <c r="O74" i="34"/>
  <c r="N74" i="34"/>
  <c r="M74" i="34"/>
  <c r="L74" i="34"/>
  <c r="K74" i="34"/>
  <c r="S74" i="34" s="1"/>
  <c r="J74" i="34"/>
  <c r="I74" i="34"/>
  <c r="H74" i="34"/>
  <c r="P74" i="34" s="1"/>
  <c r="G74" i="34"/>
  <c r="F74" i="34"/>
  <c r="E74" i="34"/>
  <c r="C74" i="34"/>
  <c r="B74" i="34"/>
  <c r="O73" i="34"/>
  <c r="N73" i="34"/>
  <c r="M73" i="34"/>
  <c r="L73" i="34"/>
  <c r="K73" i="34"/>
  <c r="S73" i="34" s="1"/>
  <c r="J73" i="34"/>
  <c r="I73" i="34"/>
  <c r="H73" i="34"/>
  <c r="R73" i="34" s="1"/>
  <c r="G73" i="34"/>
  <c r="F73" i="34"/>
  <c r="C73" i="34"/>
  <c r="B73" i="34"/>
  <c r="T72" i="34"/>
  <c r="S72" i="34"/>
  <c r="R72" i="34"/>
  <c r="Q72" i="34"/>
  <c r="P72" i="34"/>
  <c r="E72" i="34"/>
  <c r="U72" i="34" s="1"/>
  <c r="S71" i="34"/>
  <c r="R71" i="34"/>
  <c r="Q71" i="34"/>
  <c r="P71" i="34"/>
  <c r="T71" i="34" s="1"/>
  <c r="E71" i="34"/>
  <c r="U71" i="34" s="1"/>
  <c r="O69" i="34"/>
  <c r="N69" i="34"/>
  <c r="M69" i="34"/>
  <c r="L69" i="34"/>
  <c r="K69" i="34"/>
  <c r="J69" i="34"/>
  <c r="R69" i="34" s="1"/>
  <c r="I69" i="34"/>
  <c r="H69" i="34"/>
  <c r="G69" i="34"/>
  <c r="F69" i="34"/>
  <c r="C69" i="34"/>
  <c r="B69" i="34"/>
  <c r="O68" i="34"/>
  <c r="N68" i="34"/>
  <c r="M68" i="34"/>
  <c r="L68" i="34"/>
  <c r="K68" i="34"/>
  <c r="J68" i="34"/>
  <c r="I68" i="34"/>
  <c r="S68" i="34" s="1"/>
  <c r="H68" i="34"/>
  <c r="R68" i="34" s="1"/>
  <c r="G68" i="34"/>
  <c r="F68" i="34"/>
  <c r="C68" i="34"/>
  <c r="B68" i="34"/>
  <c r="E68" i="34" s="1"/>
  <c r="S67" i="34"/>
  <c r="R67" i="34"/>
  <c r="Q67" i="34"/>
  <c r="P67" i="34"/>
  <c r="E67" i="34"/>
  <c r="U66" i="34"/>
  <c r="T66" i="34"/>
  <c r="S66" i="34"/>
  <c r="R66" i="34"/>
  <c r="Q66" i="34"/>
  <c r="P66" i="34"/>
  <c r="E66" i="34"/>
  <c r="S65" i="34"/>
  <c r="R65" i="34"/>
  <c r="Q65" i="34"/>
  <c r="P65" i="34"/>
  <c r="E65" i="34"/>
  <c r="U64" i="34"/>
  <c r="T64" i="34"/>
  <c r="S64" i="34"/>
  <c r="R64" i="34"/>
  <c r="Q64" i="34"/>
  <c r="P64" i="34"/>
  <c r="E64" i="34"/>
  <c r="S63" i="34"/>
  <c r="R63" i="34"/>
  <c r="Q63" i="34"/>
  <c r="P63" i="34"/>
  <c r="E63" i="34"/>
  <c r="U63" i="34" s="1"/>
  <c r="O61" i="34"/>
  <c r="N61" i="34"/>
  <c r="M61" i="34"/>
  <c r="L61" i="34"/>
  <c r="K61" i="34"/>
  <c r="J61" i="34"/>
  <c r="I61" i="34"/>
  <c r="S61" i="34" s="1"/>
  <c r="H61" i="34"/>
  <c r="C61" i="34"/>
  <c r="B61" i="34"/>
  <c r="S60" i="34"/>
  <c r="R60" i="34"/>
  <c r="Q60" i="34"/>
  <c r="P60" i="34"/>
  <c r="E60" i="34"/>
  <c r="T60" i="34" s="1"/>
  <c r="S59" i="34"/>
  <c r="R59" i="34"/>
  <c r="Q59" i="34"/>
  <c r="P59" i="34"/>
  <c r="E59" i="34"/>
  <c r="U59" i="34" s="1"/>
  <c r="T58" i="34"/>
  <c r="S58" i="34"/>
  <c r="R58" i="34"/>
  <c r="Q58" i="34"/>
  <c r="P58" i="34"/>
  <c r="E58" i="34"/>
  <c r="U58" i="34" s="1"/>
  <c r="S57" i="34"/>
  <c r="R57" i="34"/>
  <c r="Q57" i="34"/>
  <c r="P57" i="34"/>
  <c r="E57" i="34"/>
  <c r="O55" i="34"/>
  <c r="N55" i="34"/>
  <c r="M55" i="34"/>
  <c r="L55" i="34"/>
  <c r="K55" i="34"/>
  <c r="J55" i="34"/>
  <c r="I55" i="34"/>
  <c r="H55" i="34"/>
  <c r="G55" i="34"/>
  <c r="F55" i="34"/>
  <c r="C55" i="34"/>
  <c r="B55" i="34"/>
  <c r="U54" i="34"/>
  <c r="T54" i="34"/>
  <c r="S54" i="34"/>
  <c r="R54" i="34"/>
  <c r="Q54" i="34"/>
  <c r="P54" i="34"/>
  <c r="E54" i="34"/>
  <c r="S53" i="34"/>
  <c r="R53" i="34"/>
  <c r="Q53" i="34"/>
  <c r="P53" i="34"/>
  <c r="E53" i="34"/>
  <c r="S52" i="34"/>
  <c r="R52" i="34"/>
  <c r="Q52" i="34"/>
  <c r="P52" i="34"/>
  <c r="E52" i="34"/>
  <c r="U51" i="34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T45" i="34" s="1"/>
  <c r="E45" i="34"/>
  <c r="S44" i="34"/>
  <c r="R44" i="34"/>
  <c r="Q44" i="34"/>
  <c r="P44" i="34"/>
  <c r="E44" i="34"/>
  <c r="S42" i="34"/>
  <c r="O42" i="34"/>
  <c r="N42" i="34"/>
  <c r="M42" i="34"/>
  <c r="L42" i="34"/>
  <c r="K42" i="34"/>
  <c r="J42" i="34"/>
  <c r="I42" i="34"/>
  <c r="H42" i="34"/>
  <c r="R42" i="34" s="1"/>
  <c r="G42" i="34"/>
  <c r="F42" i="34"/>
  <c r="C42" i="34"/>
  <c r="B42" i="34"/>
  <c r="U41" i="34"/>
  <c r="S41" i="34"/>
  <c r="R41" i="34"/>
  <c r="Q41" i="34"/>
  <c r="P41" i="34"/>
  <c r="E41" i="34"/>
  <c r="T41" i="34" s="1"/>
  <c r="U40" i="34"/>
  <c r="S40" i="34"/>
  <c r="R40" i="34"/>
  <c r="Q40" i="34"/>
  <c r="P40" i="34"/>
  <c r="E40" i="34"/>
  <c r="T40" i="34" s="1"/>
  <c r="S39" i="34"/>
  <c r="R39" i="34"/>
  <c r="Q39" i="34"/>
  <c r="P39" i="34"/>
  <c r="E39" i="34"/>
  <c r="U38" i="34"/>
  <c r="S38" i="34"/>
  <c r="R38" i="34"/>
  <c r="Q38" i="34"/>
  <c r="P38" i="34"/>
  <c r="E38" i="34"/>
  <c r="T38" i="34" s="1"/>
  <c r="S37" i="34"/>
  <c r="R37" i="34"/>
  <c r="Q37" i="34"/>
  <c r="P37" i="34"/>
  <c r="E37" i="34"/>
  <c r="O35" i="34"/>
  <c r="N35" i="34"/>
  <c r="M35" i="34"/>
  <c r="L35" i="34"/>
  <c r="K35" i="34"/>
  <c r="J35" i="34"/>
  <c r="I35" i="34"/>
  <c r="S35" i="34" s="1"/>
  <c r="H35" i="34"/>
  <c r="G35" i="34"/>
  <c r="F35" i="34"/>
  <c r="C35" i="34"/>
  <c r="B35" i="34"/>
  <c r="S34" i="34"/>
  <c r="R34" i="34"/>
  <c r="Q34" i="34"/>
  <c r="P34" i="34"/>
  <c r="E34" i="34"/>
  <c r="O32" i="34"/>
  <c r="N32" i="34"/>
  <c r="M32" i="34"/>
  <c r="L32" i="34"/>
  <c r="K32" i="34"/>
  <c r="J32" i="34"/>
  <c r="I32" i="34"/>
  <c r="S32" i="34" s="1"/>
  <c r="H32" i="34"/>
  <c r="R32" i="34" s="1"/>
  <c r="G32" i="34"/>
  <c r="F32" i="34"/>
  <c r="C32" i="34"/>
  <c r="B32" i="34"/>
  <c r="S31" i="34"/>
  <c r="R31" i="34"/>
  <c r="Q31" i="34"/>
  <c r="P31" i="34"/>
  <c r="E31" i="34"/>
  <c r="T30" i="34"/>
  <c r="S30" i="34"/>
  <c r="R30" i="34"/>
  <c r="Q30" i="34"/>
  <c r="P30" i="34"/>
  <c r="E30" i="34"/>
  <c r="U30" i="34" s="1"/>
  <c r="S29" i="34"/>
  <c r="R29" i="34"/>
  <c r="Q29" i="34"/>
  <c r="P29" i="34"/>
  <c r="E29" i="34"/>
  <c r="U29" i="34" s="1"/>
  <c r="S28" i="34"/>
  <c r="R28" i="34"/>
  <c r="Q28" i="34"/>
  <c r="P28" i="34"/>
  <c r="E28" i="34"/>
  <c r="U28" i="34" s="1"/>
  <c r="O26" i="34"/>
  <c r="N26" i="34"/>
  <c r="M26" i="34"/>
  <c r="L26" i="34"/>
  <c r="K26" i="34"/>
  <c r="J26" i="34"/>
  <c r="I26" i="34"/>
  <c r="S26" i="34" s="1"/>
  <c r="H26" i="34"/>
  <c r="G26" i="34"/>
  <c r="F26" i="34"/>
  <c r="C26" i="34"/>
  <c r="B26" i="34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S22" i="34"/>
  <c r="R22" i="34"/>
  <c r="Q22" i="34"/>
  <c r="P22" i="34"/>
  <c r="E22" i="34"/>
  <c r="S21" i="34"/>
  <c r="R21" i="34"/>
  <c r="Q21" i="34"/>
  <c r="P21" i="34"/>
  <c r="E21" i="34"/>
  <c r="S20" i="34"/>
  <c r="R20" i="34"/>
  <c r="Q20" i="34"/>
  <c r="P20" i="34"/>
  <c r="E20" i="34"/>
  <c r="S19" i="34"/>
  <c r="R19" i="34"/>
  <c r="Q19" i="34"/>
  <c r="P19" i="34"/>
  <c r="E19" i="34"/>
  <c r="O17" i="34"/>
  <c r="N17" i="34"/>
  <c r="M17" i="34"/>
  <c r="L17" i="34"/>
  <c r="K17" i="34"/>
  <c r="S17" i="34" s="1"/>
  <c r="J17" i="34"/>
  <c r="I17" i="34"/>
  <c r="H17" i="34"/>
  <c r="R17" i="34" s="1"/>
  <c r="G17" i="34"/>
  <c r="F17" i="34"/>
  <c r="C17" i="34"/>
  <c r="B17" i="34"/>
  <c r="E17" i="34" s="1"/>
  <c r="T16" i="34"/>
  <c r="S16" i="34"/>
  <c r="R16" i="34"/>
  <c r="Q16" i="34"/>
  <c r="P16" i="34"/>
  <c r="E16" i="34"/>
  <c r="U16" i="34" s="1"/>
  <c r="U15" i="34"/>
  <c r="T15" i="34"/>
  <c r="S15" i="34"/>
  <c r="R15" i="34"/>
  <c r="Q15" i="34"/>
  <c r="P15" i="34"/>
  <c r="E15" i="34"/>
  <c r="S14" i="34"/>
  <c r="R14" i="34"/>
  <c r="Q14" i="34"/>
  <c r="P14" i="34"/>
  <c r="E14" i="34"/>
  <c r="U14" i="34" s="1"/>
  <c r="U13" i="34"/>
  <c r="T13" i="34"/>
  <c r="S13" i="34"/>
  <c r="R13" i="34"/>
  <c r="Q13" i="34"/>
  <c r="P13" i="34"/>
  <c r="E13" i="34"/>
  <c r="U12" i="34"/>
  <c r="S12" i="34"/>
  <c r="R12" i="34"/>
  <c r="Q12" i="34"/>
  <c r="P12" i="34"/>
  <c r="E12" i="34"/>
  <c r="T12" i="34" s="1"/>
  <c r="S11" i="34"/>
  <c r="R11" i="34"/>
  <c r="Q11" i="34"/>
  <c r="P11" i="34"/>
  <c r="E11" i="34"/>
  <c r="U11" i="34" s="1"/>
  <c r="S10" i="34"/>
  <c r="R10" i="34"/>
  <c r="Q10" i="34"/>
  <c r="U10" i="34" s="1"/>
  <c r="P10" i="34"/>
  <c r="E10" i="34"/>
  <c r="S9" i="34"/>
  <c r="R9" i="34"/>
  <c r="Q9" i="34"/>
  <c r="P9" i="34"/>
  <c r="E9" i="34"/>
  <c r="U9" i="34" s="1"/>
  <c r="T96" i="33"/>
  <c r="S96" i="33"/>
  <c r="R96" i="33"/>
  <c r="Q96" i="33"/>
  <c r="P96" i="33"/>
  <c r="E96" i="33"/>
  <c r="U96" i="33" s="1"/>
  <c r="S95" i="33"/>
  <c r="R95" i="33"/>
  <c r="Q95" i="33"/>
  <c r="P95" i="33"/>
  <c r="E95" i="33"/>
  <c r="U95" i="33" s="1"/>
  <c r="S94" i="33"/>
  <c r="R94" i="33"/>
  <c r="Q94" i="33"/>
  <c r="P94" i="33"/>
  <c r="E94" i="33"/>
  <c r="U94" i="33" s="1"/>
  <c r="U93" i="33"/>
  <c r="T93" i="33"/>
  <c r="S93" i="33"/>
  <c r="R93" i="33"/>
  <c r="Q93" i="33"/>
  <c r="P93" i="33"/>
  <c r="E93" i="33"/>
  <c r="S92" i="33"/>
  <c r="R92" i="33"/>
  <c r="Q92" i="33"/>
  <c r="P92" i="33"/>
  <c r="E92" i="33"/>
  <c r="S91" i="33"/>
  <c r="R91" i="33"/>
  <c r="Q91" i="33"/>
  <c r="P91" i="33"/>
  <c r="E91" i="33"/>
  <c r="U90" i="33"/>
  <c r="S90" i="33"/>
  <c r="R90" i="33"/>
  <c r="Q90" i="33"/>
  <c r="P90" i="33"/>
  <c r="E90" i="33"/>
  <c r="T90" i="33" s="1"/>
  <c r="S89" i="33"/>
  <c r="R89" i="33"/>
  <c r="Q89" i="33"/>
  <c r="P89" i="33"/>
  <c r="E89" i="33"/>
  <c r="T89" i="33" s="1"/>
  <c r="T88" i="33"/>
  <c r="S88" i="33"/>
  <c r="R88" i="33"/>
  <c r="Q88" i="33"/>
  <c r="P88" i="33"/>
  <c r="E88" i="33"/>
  <c r="U88" i="33" s="1"/>
  <c r="O75" i="33"/>
  <c r="N75" i="33"/>
  <c r="M75" i="33"/>
  <c r="L75" i="33"/>
  <c r="K75" i="33"/>
  <c r="J75" i="33"/>
  <c r="I75" i="33"/>
  <c r="H75" i="33"/>
  <c r="G75" i="33"/>
  <c r="F75" i="33"/>
  <c r="C75" i="33"/>
  <c r="B75" i="33"/>
  <c r="O74" i="33"/>
  <c r="N74" i="33"/>
  <c r="M74" i="33"/>
  <c r="L74" i="33"/>
  <c r="K74" i="33"/>
  <c r="J74" i="33"/>
  <c r="I74" i="33"/>
  <c r="H74" i="33"/>
  <c r="G74" i="33"/>
  <c r="F74" i="33"/>
  <c r="C74" i="33"/>
  <c r="B74" i="33"/>
  <c r="O73" i="33"/>
  <c r="N73" i="33"/>
  <c r="M73" i="33"/>
  <c r="L73" i="33"/>
  <c r="K73" i="33"/>
  <c r="J73" i="33"/>
  <c r="I73" i="33"/>
  <c r="H73" i="33"/>
  <c r="R73" i="33" s="1"/>
  <c r="G73" i="33"/>
  <c r="F73" i="33"/>
  <c r="C73" i="33"/>
  <c r="B73" i="33"/>
  <c r="S72" i="33"/>
  <c r="R72" i="33"/>
  <c r="Q72" i="33"/>
  <c r="P72" i="33"/>
  <c r="E72" i="33"/>
  <c r="S71" i="33"/>
  <c r="R71" i="33"/>
  <c r="Q71" i="33"/>
  <c r="P71" i="33"/>
  <c r="E71" i="33"/>
  <c r="U71" i="33" s="1"/>
  <c r="O69" i="33"/>
  <c r="N69" i="33"/>
  <c r="M69" i="33"/>
  <c r="L69" i="33"/>
  <c r="K69" i="33"/>
  <c r="J69" i="33"/>
  <c r="I69" i="33"/>
  <c r="H69" i="33"/>
  <c r="G69" i="33"/>
  <c r="F69" i="33"/>
  <c r="C69" i="33"/>
  <c r="B69" i="33"/>
  <c r="O68" i="33"/>
  <c r="N68" i="33"/>
  <c r="M68" i="33"/>
  <c r="L68" i="33"/>
  <c r="K68" i="33"/>
  <c r="J68" i="33"/>
  <c r="I68" i="33"/>
  <c r="S68" i="33" s="1"/>
  <c r="H68" i="33"/>
  <c r="R68" i="33" s="1"/>
  <c r="G68" i="33"/>
  <c r="F68" i="33"/>
  <c r="C68" i="33"/>
  <c r="B68" i="33"/>
  <c r="U67" i="33"/>
  <c r="S67" i="33"/>
  <c r="R67" i="33"/>
  <c r="Q67" i="33"/>
  <c r="P67" i="33"/>
  <c r="E67" i="33"/>
  <c r="T67" i="33" s="1"/>
  <c r="S66" i="33"/>
  <c r="R66" i="33"/>
  <c r="Q66" i="33"/>
  <c r="P66" i="33"/>
  <c r="E66" i="33"/>
  <c r="S65" i="33"/>
  <c r="R65" i="33"/>
  <c r="Q65" i="33"/>
  <c r="P65" i="33"/>
  <c r="E65" i="33"/>
  <c r="U65" i="33" s="1"/>
  <c r="S64" i="33"/>
  <c r="R64" i="33"/>
  <c r="Q64" i="33"/>
  <c r="P64" i="33"/>
  <c r="E64" i="33"/>
  <c r="U64" i="33" s="1"/>
  <c r="S63" i="33"/>
  <c r="R63" i="33"/>
  <c r="Q63" i="33"/>
  <c r="P63" i="33"/>
  <c r="E63" i="33"/>
  <c r="T63" i="33" s="1"/>
  <c r="O61" i="33"/>
  <c r="N61" i="33"/>
  <c r="M61" i="33"/>
  <c r="L61" i="33"/>
  <c r="K61" i="33"/>
  <c r="J61" i="33"/>
  <c r="I61" i="33"/>
  <c r="S61" i="33" s="1"/>
  <c r="H61" i="33"/>
  <c r="R61" i="33" s="1"/>
  <c r="C61" i="33"/>
  <c r="B61" i="33"/>
  <c r="E61" i="33" s="1"/>
  <c r="S60" i="33"/>
  <c r="R60" i="33"/>
  <c r="Q60" i="33"/>
  <c r="P60" i="33"/>
  <c r="E60" i="33"/>
  <c r="T60" i="33" s="1"/>
  <c r="S59" i="33"/>
  <c r="R59" i="33"/>
  <c r="Q59" i="33"/>
  <c r="P59" i="33"/>
  <c r="E59" i="33"/>
  <c r="U59" i="33" s="1"/>
  <c r="S58" i="33"/>
  <c r="R58" i="33"/>
  <c r="Q58" i="33"/>
  <c r="P58" i="33"/>
  <c r="E58" i="33"/>
  <c r="T58" i="33" s="1"/>
  <c r="U57" i="33"/>
  <c r="S57" i="33"/>
  <c r="R57" i="33"/>
  <c r="Q57" i="33"/>
  <c r="P57" i="33"/>
  <c r="E57" i="33"/>
  <c r="T57" i="33" s="1"/>
  <c r="O55" i="33"/>
  <c r="N55" i="33"/>
  <c r="M55" i="33"/>
  <c r="L55" i="33"/>
  <c r="K55" i="33"/>
  <c r="J55" i="33"/>
  <c r="I55" i="33"/>
  <c r="S55" i="33" s="1"/>
  <c r="H55" i="33"/>
  <c r="G55" i="33"/>
  <c r="F55" i="33"/>
  <c r="C55" i="33"/>
  <c r="E55" i="33" s="1"/>
  <c r="B55" i="33"/>
  <c r="S54" i="33"/>
  <c r="R54" i="33"/>
  <c r="Q54" i="33"/>
  <c r="P54" i="33"/>
  <c r="E54" i="33"/>
  <c r="T54" i="33" s="1"/>
  <c r="T53" i="33"/>
  <c r="S53" i="33"/>
  <c r="R53" i="33"/>
  <c r="Q53" i="33"/>
  <c r="P53" i="33"/>
  <c r="E53" i="33"/>
  <c r="U53" i="33" s="1"/>
  <c r="U52" i="33"/>
  <c r="S52" i="33"/>
  <c r="R52" i="33"/>
  <c r="Q52" i="33"/>
  <c r="P52" i="33"/>
  <c r="E52" i="33"/>
  <c r="T52" i="33" s="1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T49" i="33" s="1"/>
  <c r="T48" i="33"/>
  <c r="S48" i="33"/>
  <c r="R48" i="33"/>
  <c r="Q48" i="33"/>
  <c r="P48" i="33"/>
  <c r="E48" i="33"/>
  <c r="U48" i="33" s="1"/>
  <c r="S47" i="33"/>
  <c r="R47" i="33"/>
  <c r="Q47" i="33"/>
  <c r="P47" i="33"/>
  <c r="E47" i="33"/>
  <c r="T47" i="33" s="1"/>
  <c r="S46" i="33"/>
  <c r="R46" i="33"/>
  <c r="Q46" i="33"/>
  <c r="P46" i="33"/>
  <c r="E46" i="33"/>
  <c r="T46" i="33" s="1"/>
  <c r="T45" i="33"/>
  <c r="S45" i="33"/>
  <c r="R45" i="33"/>
  <c r="Q45" i="33"/>
  <c r="P45" i="33"/>
  <c r="E45" i="33"/>
  <c r="U45" i="33" s="1"/>
  <c r="S44" i="33"/>
  <c r="R44" i="33"/>
  <c r="Q44" i="33"/>
  <c r="P44" i="33"/>
  <c r="E44" i="33"/>
  <c r="U44" i="33" s="1"/>
  <c r="O42" i="33"/>
  <c r="N42" i="33"/>
  <c r="M42" i="33"/>
  <c r="L42" i="33"/>
  <c r="K42" i="33"/>
  <c r="J42" i="33"/>
  <c r="I42" i="33"/>
  <c r="H42" i="33"/>
  <c r="G42" i="33"/>
  <c r="F42" i="33"/>
  <c r="C42" i="33"/>
  <c r="E42" i="33" s="1"/>
  <c r="B42" i="33"/>
  <c r="T41" i="33"/>
  <c r="S41" i="33"/>
  <c r="R41" i="33"/>
  <c r="Q41" i="33"/>
  <c r="P41" i="33"/>
  <c r="E41" i="33"/>
  <c r="U41" i="33" s="1"/>
  <c r="T40" i="33"/>
  <c r="S40" i="33"/>
  <c r="R40" i="33"/>
  <c r="Q40" i="33"/>
  <c r="P40" i="33"/>
  <c r="E40" i="33"/>
  <c r="U40" i="33" s="1"/>
  <c r="U39" i="33"/>
  <c r="T39" i="33"/>
  <c r="S39" i="33"/>
  <c r="R39" i="33"/>
  <c r="Q39" i="33"/>
  <c r="P39" i="33"/>
  <c r="E39" i="33"/>
  <c r="S38" i="33"/>
  <c r="R38" i="33"/>
  <c r="Q38" i="33"/>
  <c r="U38" i="33" s="1"/>
  <c r="P38" i="33"/>
  <c r="E38" i="33"/>
  <c r="S37" i="33"/>
  <c r="R37" i="33"/>
  <c r="Q37" i="33"/>
  <c r="P37" i="33"/>
  <c r="E37" i="33"/>
  <c r="T37" i="33" s="1"/>
  <c r="O35" i="33"/>
  <c r="N35" i="33"/>
  <c r="M35" i="33"/>
  <c r="L35" i="33"/>
  <c r="K35" i="33"/>
  <c r="Q35" i="33" s="1"/>
  <c r="J35" i="33"/>
  <c r="I35" i="33"/>
  <c r="H35" i="33"/>
  <c r="R35" i="33" s="1"/>
  <c r="G35" i="33"/>
  <c r="F35" i="33"/>
  <c r="C35" i="33"/>
  <c r="E35" i="33" s="1"/>
  <c r="B35" i="33"/>
  <c r="S34" i="33"/>
  <c r="R34" i="33"/>
  <c r="Q34" i="33"/>
  <c r="P34" i="33"/>
  <c r="E34" i="33"/>
  <c r="T34" i="33" s="1"/>
  <c r="O32" i="33"/>
  <c r="N32" i="33"/>
  <c r="M32" i="33"/>
  <c r="L32" i="33"/>
  <c r="K32" i="33"/>
  <c r="J32" i="33"/>
  <c r="I32" i="33"/>
  <c r="S32" i="33" s="1"/>
  <c r="H32" i="33"/>
  <c r="R32" i="33" s="1"/>
  <c r="G32" i="33"/>
  <c r="F32" i="33"/>
  <c r="C32" i="33"/>
  <c r="B32" i="33"/>
  <c r="S31" i="33"/>
  <c r="R31" i="33"/>
  <c r="Q31" i="33"/>
  <c r="P31" i="33"/>
  <c r="E31" i="33"/>
  <c r="S30" i="33"/>
  <c r="R30" i="33"/>
  <c r="Q30" i="33"/>
  <c r="P30" i="33"/>
  <c r="E30" i="33"/>
  <c r="T30" i="33" s="1"/>
  <c r="S29" i="33"/>
  <c r="R29" i="33"/>
  <c r="Q29" i="33"/>
  <c r="P29" i="33"/>
  <c r="E29" i="33"/>
  <c r="T29" i="33" s="1"/>
  <c r="S28" i="33"/>
  <c r="R28" i="33"/>
  <c r="Q28" i="33"/>
  <c r="P28" i="33"/>
  <c r="E28" i="33"/>
  <c r="U28" i="33" s="1"/>
  <c r="O26" i="33"/>
  <c r="N26" i="33"/>
  <c r="M26" i="33"/>
  <c r="L26" i="33"/>
  <c r="K26" i="33"/>
  <c r="J26" i="33"/>
  <c r="I26" i="33"/>
  <c r="S26" i="33" s="1"/>
  <c r="H26" i="33"/>
  <c r="G26" i="33"/>
  <c r="F26" i="33"/>
  <c r="C26" i="33"/>
  <c r="B26" i="33"/>
  <c r="T25" i="33"/>
  <c r="S25" i="33"/>
  <c r="R25" i="33"/>
  <c r="Q25" i="33"/>
  <c r="P25" i="33"/>
  <c r="E25" i="33"/>
  <c r="U25" i="33" s="1"/>
  <c r="S24" i="33"/>
  <c r="R24" i="33"/>
  <c r="Q24" i="33"/>
  <c r="P24" i="33"/>
  <c r="E24" i="33"/>
  <c r="S23" i="33"/>
  <c r="R23" i="33"/>
  <c r="Q23" i="33"/>
  <c r="P23" i="33"/>
  <c r="E23" i="33"/>
  <c r="U23" i="33" s="1"/>
  <c r="T22" i="33"/>
  <c r="S22" i="33"/>
  <c r="R22" i="33"/>
  <c r="Q22" i="33"/>
  <c r="P22" i="33"/>
  <c r="E22" i="33"/>
  <c r="U22" i="33" s="1"/>
  <c r="U21" i="33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T19" i="33" s="1"/>
  <c r="O17" i="33"/>
  <c r="N17" i="33"/>
  <c r="M17" i="33"/>
  <c r="L17" i="33"/>
  <c r="K17" i="33"/>
  <c r="J17" i="33"/>
  <c r="I17" i="33"/>
  <c r="Q17" i="33" s="1"/>
  <c r="H17" i="33"/>
  <c r="R17" i="33" s="1"/>
  <c r="G17" i="33"/>
  <c r="F17" i="33"/>
  <c r="E17" i="33"/>
  <c r="C17" i="33"/>
  <c r="B17" i="33"/>
  <c r="S16" i="33"/>
  <c r="R16" i="33"/>
  <c r="Q16" i="33"/>
  <c r="P16" i="33"/>
  <c r="E16" i="33"/>
  <c r="T16" i="33" s="1"/>
  <c r="U15" i="33"/>
  <c r="S15" i="33"/>
  <c r="R15" i="33"/>
  <c r="Q15" i="33"/>
  <c r="P15" i="33"/>
  <c r="E15" i="33"/>
  <c r="T15" i="33" s="1"/>
  <c r="S14" i="33"/>
  <c r="R14" i="33"/>
  <c r="Q14" i="33"/>
  <c r="P14" i="33"/>
  <c r="E14" i="33"/>
  <c r="U13" i="33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T11" i="33"/>
  <c r="S11" i="33"/>
  <c r="R11" i="33"/>
  <c r="Q11" i="33"/>
  <c r="P11" i="33"/>
  <c r="E11" i="33"/>
  <c r="U11" i="33" s="1"/>
  <c r="U10" i="33"/>
  <c r="S10" i="33"/>
  <c r="R10" i="33"/>
  <c r="Q10" i="33"/>
  <c r="P10" i="33"/>
  <c r="E10" i="33"/>
  <c r="S9" i="33"/>
  <c r="R9" i="33"/>
  <c r="Q9" i="33"/>
  <c r="P9" i="33"/>
  <c r="E9" i="33"/>
  <c r="T9" i="33" s="1"/>
  <c r="S96" i="32"/>
  <c r="R96" i="32"/>
  <c r="Q96" i="32"/>
  <c r="P96" i="32"/>
  <c r="E96" i="32"/>
  <c r="T96" i="32" s="1"/>
  <c r="S95" i="32"/>
  <c r="R95" i="32"/>
  <c r="Q95" i="32"/>
  <c r="P95" i="32"/>
  <c r="E95" i="32"/>
  <c r="T95" i="32" s="1"/>
  <c r="S94" i="32"/>
  <c r="R94" i="32"/>
  <c r="Q94" i="32"/>
  <c r="P94" i="32"/>
  <c r="E94" i="32"/>
  <c r="U93" i="32"/>
  <c r="S93" i="32"/>
  <c r="R93" i="32"/>
  <c r="Q93" i="32"/>
  <c r="P93" i="32"/>
  <c r="E93" i="32"/>
  <c r="T93" i="32" s="1"/>
  <c r="S92" i="32"/>
  <c r="R92" i="32"/>
  <c r="Q92" i="32"/>
  <c r="P92" i="32"/>
  <c r="E92" i="32"/>
  <c r="S91" i="32"/>
  <c r="R91" i="32"/>
  <c r="Q91" i="32"/>
  <c r="P91" i="32"/>
  <c r="E91" i="32"/>
  <c r="S90" i="32"/>
  <c r="R90" i="32"/>
  <c r="Q90" i="32"/>
  <c r="P90" i="32"/>
  <c r="E90" i="32"/>
  <c r="S89" i="32"/>
  <c r="R89" i="32"/>
  <c r="Q89" i="32"/>
  <c r="P89" i="32"/>
  <c r="E89" i="32"/>
  <c r="U89" i="32" s="1"/>
  <c r="S88" i="32"/>
  <c r="R88" i="32"/>
  <c r="Q88" i="32"/>
  <c r="P88" i="32"/>
  <c r="E88" i="32"/>
  <c r="U88" i="32" s="1"/>
  <c r="O75" i="32"/>
  <c r="N75" i="32"/>
  <c r="M75" i="32"/>
  <c r="L75" i="32"/>
  <c r="K75" i="32"/>
  <c r="J75" i="32"/>
  <c r="I75" i="32"/>
  <c r="H75" i="32"/>
  <c r="G75" i="32"/>
  <c r="F75" i="32"/>
  <c r="C75" i="32"/>
  <c r="B75" i="32"/>
  <c r="Q74" i="32"/>
  <c r="O74" i="32"/>
  <c r="N74" i="32"/>
  <c r="M74" i="32"/>
  <c r="L74" i="32"/>
  <c r="K74" i="32"/>
  <c r="J74" i="32"/>
  <c r="I74" i="32"/>
  <c r="S74" i="32" s="1"/>
  <c r="H74" i="32"/>
  <c r="G74" i="32"/>
  <c r="F74" i="32"/>
  <c r="C74" i="32"/>
  <c r="B74" i="32"/>
  <c r="O73" i="32"/>
  <c r="N73" i="32"/>
  <c r="M73" i="32"/>
  <c r="L73" i="32"/>
  <c r="K73" i="32"/>
  <c r="J73" i="32"/>
  <c r="R73" i="32" s="1"/>
  <c r="I73" i="32"/>
  <c r="H73" i="32"/>
  <c r="G73" i="32"/>
  <c r="F73" i="32"/>
  <c r="C73" i="32"/>
  <c r="E73" i="32" s="1"/>
  <c r="B73" i="32"/>
  <c r="S72" i="32"/>
  <c r="R72" i="32"/>
  <c r="Q72" i="32"/>
  <c r="P72" i="32"/>
  <c r="E72" i="32"/>
  <c r="S71" i="32"/>
  <c r="R71" i="32"/>
  <c r="Q71" i="32"/>
  <c r="P71" i="32"/>
  <c r="T71" i="32" s="1"/>
  <c r="E71" i="32"/>
  <c r="O69" i="32"/>
  <c r="N69" i="32"/>
  <c r="M69" i="32"/>
  <c r="L69" i="32"/>
  <c r="K69" i="32"/>
  <c r="J69" i="32"/>
  <c r="I69" i="32"/>
  <c r="H69" i="32"/>
  <c r="G69" i="32"/>
  <c r="F69" i="32"/>
  <c r="C69" i="32"/>
  <c r="B69" i="32"/>
  <c r="O68" i="32"/>
  <c r="N68" i="32"/>
  <c r="M68" i="32"/>
  <c r="L68" i="32"/>
  <c r="K68" i="32"/>
  <c r="J68" i="32"/>
  <c r="I68" i="32"/>
  <c r="S68" i="32" s="1"/>
  <c r="H68" i="32"/>
  <c r="R68" i="32" s="1"/>
  <c r="G68" i="32"/>
  <c r="F68" i="32"/>
  <c r="C68" i="32"/>
  <c r="B68" i="32"/>
  <c r="E68" i="32" s="1"/>
  <c r="U67" i="32"/>
  <c r="S67" i="32"/>
  <c r="R67" i="32"/>
  <c r="Q67" i="32"/>
  <c r="P67" i="32"/>
  <c r="E67" i="32"/>
  <c r="T67" i="32" s="1"/>
  <c r="S66" i="32"/>
  <c r="R66" i="32"/>
  <c r="Q66" i="32"/>
  <c r="P66" i="32"/>
  <c r="E66" i="32"/>
  <c r="U66" i="32" s="1"/>
  <c r="S65" i="32"/>
  <c r="R65" i="32"/>
  <c r="Q65" i="32"/>
  <c r="P65" i="32"/>
  <c r="E65" i="32"/>
  <c r="T65" i="32" s="1"/>
  <c r="S64" i="32"/>
  <c r="R64" i="32"/>
  <c r="Q64" i="32"/>
  <c r="P64" i="32"/>
  <c r="E64" i="32"/>
  <c r="T64" i="32" s="1"/>
  <c r="T63" i="32"/>
  <c r="S63" i="32"/>
  <c r="R63" i="32"/>
  <c r="Q63" i="32"/>
  <c r="P63" i="32"/>
  <c r="E63" i="32"/>
  <c r="U63" i="32" s="1"/>
  <c r="O61" i="32"/>
  <c r="N61" i="32"/>
  <c r="M61" i="32"/>
  <c r="L61" i="32"/>
  <c r="K61" i="32"/>
  <c r="J61" i="32"/>
  <c r="I61" i="32"/>
  <c r="S61" i="32" s="1"/>
  <c r="H61" i="32"/>
  <c r="R61" i="32" s="1"/>
  <c r="C61" i="32"/>
  <c r="B61" i="32"/>
  <c r="S60" i="32"/>
  <c r="R60" i="32"/>
  <c r="Q60" i="32"/>
  <c r="P60" i="32"/>
  <c r="E60" i="32"/>
  <c r="U60" i="32" s="1"/>
  <c r="S59" i="32"/>
  <c r="R59" i="32"/>
  <c r="Q59" i="32"/>
  <c r="P59" i="32"/>
  <c r="E59" i="32"/>
  <c r="U59" i="32" s="1"/>
  <c r="S58" i="32"/>
  <c r="R58" i="32"/>
  <c r="Q58" i="32"/>
  <c r="P58" i="32"/>
  <c r="E58" i="32"/>
  <c r="T58" i="32" s="1"/>
  <c r="S57" i="32"/>
  <c r="R57" i="32"/>
  <c r="Q57" i="32"/>
  <c r="P57" i="32"/>
  <c r="E57" i="32"/>
  <c r="U57" i="32" s="1"/>
  <c r="O55" i="32"/>
  <c r="N55" i="32"/>
  <c r="M55" i="32"/>
  <c r="L55" i="32"/>
  <c r="K55" i="32"/>
  <c r="J55" i="32"/>
  <c r="I55" i="32"/>
  <c r="S55" i="32" s="1"/>
  <c r="H55" i="32"/>
  <c r="R55" i="32" s="1"/>
  <c r="G55" i="32"/>
  <c r="F55" i="32"/>
  <c r="C55" i="32"/>
  <c r="B55" i="32"/>
  <c r="T54" i="32"/>
  <c r="S54" i="32"/>
  <c r="R54" i="32"/>
  <c r="Q54" i="32"/>
  <c r="P54" i="32"/>
  <c r="E54" i="32"/>
  <c r="U54" i="32" s="1"/>
  <c r="S53" i="32"/>
  <c r="R53" i="32"/>
  <c r="Q53" i="32"/>
  <c r="P53" i="32"/>
  <c r="E53" i="32"/>
  <c r="T53" i="32" s="1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U50" i="32" s="1"/>
  <c r="S49" i="32"/>
  <c r="R49" i="32"/>
  <c r="Q49" i="32"/>
  <c r="P49" i="32"/>
  <c r="E49" i="32"/>
  <c r="U49" i="32" s="1"/>
  <c r="U48" i="32"/>
  <c r="T48" i="32"/>
  <c r="S48" i="32"/>
  <c r="R48" i="32"/>
  <c r="Q48" i="32"/>
  <c r="P48" i="32"/>
  <c r="E48" i="32"/>
  <c r="S47" i="32"/>
  <c r="R47" i="32"/>
  <c r="Q47" i="32"/>
  <c r="P47" i="32"/>
  <c r="E47" i="32"/>
  <c r="T47" i="32" s="1"/>
  <c r="T46" i="32"/>
  <c r="S46" i="32"/>
  <c r="R46" i="32"/>
  <c r="Q46" i="32"/>
  <c r="P46" i="32"/>
  <c r="E46" i="32"/>
  <c r="U46" i="32" s="1"/>
  <c r="S45" i="32"/>
  <c r="R45" i="32"/>
  <c r="Q45" i="32"/>
  <c r="P45" i="32"/>
  <c r="E45" i="32"/>
  <c r="U45" i="32" s="1"/>
  <c r="S44" i="32"/>
  <c r="R44" i="32"/>
  <c r="Q44" i="32"/>
  <c r="P44" i="32"/>
  <c r="E44" i="32"/>
  <c r="T44" i="32" s="1"/>
  <c r="O42" i="32"/>
  <c r="N42" i="32"/>
  <c r="M42" i="32"/>
  <c r="L42" i="32"/>
  <c r="K42" i="32"/>
  <c r="J42" i="32"/>
  <c r="I42" i="32"/>
  <c r="H42" i="32"/>
  <c r="R42" i="32" s="1"/>
  <c r="G42" i="32"/>
  <c r="F42" i="32"/>
  <c r="C42" i="32"/>
  <c r="B42" i="32"/>
  <c r="U41" i="32"/>
  <c r="S41" i="32"/>
  <c r="R41" i="32"/>
  <c r="Q41" i="32"/>
  <c r="P41" i="32"/>
  <c r="E41" i="32"/>
  <c r="T41" i="32" s="1"/>
  <c r="S40" i="32"/>
  <c r="R40" i="32"/>
  <c r="Q40" i="32"/>
  <c r="P40" i="32"/>
  <c r="E40" i="32"/>
  <c r="S39" i="32"/>
  <c r="R39" i="32"/>
  <c r="Q39" i="32"/>
  <c r="P39" i="32"/>
  <c r="E39" i="32"/>
  <c r="S38" i="32"/>
  <c r="R38" i="32"/>
  <c r="Q38" i="32"/>
  <c r="P38" i="32"/>
  <c r="E38" i="32"/>
  <c r="U37" i="32"/>
  <c r="T37" i="32"/>
  <c r="S37" i="32"/>
  <c r="R37" i="32"/>
  <c r="Q37" i="32"/>
  <c r="P37" i="32"/>
  <c r="E37" i="32"/>
  <c r="O35" i="32"/>
  <c r="N35" i="32"/>
  <c r="M35" i="32"/>
  <c r="L35" i="32"/>
  <c r="K35" i="32"/>
  <c r="J35" i="32"/>
  <c r="I35" i="32"/>
  <c r="S35" i="32" s="1"/>
  <c r="H35" i="32"/>
  <c r="G35" i="32"/>
  <c r="F35" i="32"/>
  <c r="C35" i="32"/>
  <c r="B35" i="32"/>
  <c r="E35" i="32" s="1"/>
  <c r="T34" i="32"/>
  <c r="S34" i="32"/>
  <c r="R34" i="32"/>
  <c r="Q34" i="32"/>
  <c r="U34" i="32" s="1"/>
  <c r="P34" i="32"/>
  <c r="E34" i="32"/>
  <c r="O32" i="32"/>
  <c r="N32" i="32"/>
  <c r="M32" i="32"/>
  <c r="L32" i="32"/>
  <c r="K32" i="32"/>
  <c r="J32" i="32"/>
  <c r="I32" i="32"/>
  <c r="S32" i="32" s="1"/>
  <c r="H32" i="32"/>
  <c r="R32" i="32" s="1"/>
  <c r="G32" i="32"/>
  <c r="F32" i="32"/>
  <c r="C32" i="32"/>
  <c r="B32" i="32"/>
  <c r="U31" i="32"/>
  <c r="S31" i="32"/>
  <c r="R31" i="32"/>
  <c r="Q31" i="32"/>
  <c r="P31" i="32"/>
  <c r="E31" i="32"/>
  <c r="T31" i="32" s="1"/>
  <c r="U30" i="32"/>
  <c r="S30" i="32"/>
  <c r="R30" i="32"/>
  <c r="Q30" i="32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O26" i="32"/>
  <c r="N26" i="32"/>
  <c r="M26" i="32"/>
  <c r="L26" i="32"/>
  <c r="K26" i="32"/>
  <c r="J26" i="32"/>
  <c r="I26" i="32"/>
  <c r="S26" i="32" s="1"/>
  <c r="H26" i="32"/>
  <c r="R26" i="32" s="1"/>
  <c r="G26" i="32"/>
  <c r="F26" i="32"/>
  <c r="C26" i="32"/>
  <c r="B26" i="32"/>
  <c r="S25" i="32"/>
  <c r="R25" i="32"/>
  <c r="Q25" i="32"/>
  <c r="P25" i="32"/>
  <c r="E25" i="32"/>
  <c r="T25" i="32" s="1"/>
  <c r="S24" i="32"/>
  <c r="R24" i="32"/>
  <c r="Q24" i="32"/>
  <c r="P24" i="32"/>
  <c r="E24" i="32"/>
  <c r="T24" i="32" s="1"/>
  <c r="S23" i="32"/>
  <c r="R23" i="32"/>
  <c r="Q23" i="32"/>
  <c r="P23" i="32"/>
  <c r="E23" i="32"/>
  <c r="T22" i="32"/>
  <c r="S22" i="32"/>
  <c r="R22" i="32"/>
  <c r="Q22" i="32"/>
  <c r="P22" i="32"/>
  <c r="E22" i="32"/>
  <c r="U22" i="32" s="1"/>
  <c r="S21" i="32"/>
  <c r="R21" i="32"/>
  <c r="Q21" i="32"/>
  <c r="P21" i="32"/>
  <c r="E21" i="32"/>
  <c r="U20" i="32"/>
  <c r="T20" i="32"/>
  <c r="S20" i="32"/>
  <c r="R20" i="32"/>
  <c r="Q20" i="32"/>
  <c r="P20" i="32"/>
  <c r="E20" i="32"/>
  <c r="U19" i="32"/>
  <c r="S19" i="32"/>
  <c r="R19" i="32"/>
  <c r="Q19" i="32"/>
  <c r="P19" i="32"/>
  <c r="E19" i="32"/>
  <c r="T19" i="32" s="1"/>
  <c r="O17" i="32"/>
  <c r="N17" i="32"/>
  <c r="M17" i="32"/>
  <c r="L17" i="32"/>
  <c r="K17" i="32"/>
  <c r="J17" i="32"/>
  <c r="I17" i="32"/>
  <c r="S17" i="32" s="1"/>
  <c r="H17" i="32"/>
  <c r="G17" i="32"/>
  <c r="F17" i="32"/>
  <c r="C17" i="32"/>
  <c r="B17" i="32"/>
  <c r="E17" i="32" s="1"/>
  <c r="U16" i="32"/>
  <c r="S16" i="32"/>
  <c r="R16" i="32"/>
  <c r="Q16" i="32"/>
  <c r="P16" i="32"/>
  <c r="E16" i="32"/>
  <c r="T16" i="32" s="1"/>
  <c r="T15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U13" i="32"/>
  <c r="S13" i="32"/>
  <c r="R13" i="32"/>
  <c r="Q13" i="32"/>
  <c r="P13" i="32"/>
  <c r="E13" i="32"/>
  <c r="T13" i="32" s="1"/>
  <c r="T12" i="32"/>
  <c r="S12" i="32"/>
  <c r="R12" i="32"/>
  <c r="Q12" i="32"/>
  <c r="P12" i="32"/>
  <c r="E12" i="32"/>
  <c r="U12" i="32" s="1"/>
  <c r="S11" i="32"/>
  <c r="R11" i="32"/>
  <c r="Q11" i="32"/>
  <c r="P11" i="32"/>
  <c r="E11" i="32"/>
  <c r="T10" i="32"/>
  <c r="S10" i="32"/>
  <c r="R10" i="32"/>
  <c r="Q10" i="32"/>
  <c r="P10" i="32"/>
  <c r="E10" i="32"/>
  <c r="S9" i="32"/>
  <c r="R9" i="32"/>
  <c r="Q9" i="32"/>
  <c r="P9" i="32"/>
  <c r="E9" i="32"/>
  <c r="U9" i="32" s="1"/>
  <c r="U96" i="31"/>
  <c r="S96" i="31"/>
  <c r="R96" i="31"/>
  <c r="Q96" i="31"/>
  <c r="P96" i="31"/>
  <c r="E96" i="31"/>
  <c r="T96" i="31" s="1"/>
  <c r="T95" i="31"/>
  <c r="S95" i="31"/>
  <c r="R95" i="31"/>
  <c r="Q95" i="31"/>
  <c r="P95" i="31"/>
  <c r="E95" i="31"/>
  <c r="U95" i="31" s="1"/>
  <c r="S94" i="31"/>
  <c r="R94" i="31"/>
  <c r="Q94" i="31"/>
  <c r="P94" i="31"/>
  <c r="E94" i="31"/>
  <c r="T94" i="31" s="1"/>
  <c r="S93" i="31"/>
  <c r="R93" i="31"/>
  <c r="Q93" i="31"/>
  <c r="P93" i="31"/>
  <c r="E93" i="31"/>
  <c r="T93" i="31" s="1"/>
  <c r="T92" i="31"/>
  <c r="S92" i="31"/>
  <c r="R92" i="31"/>
  <c r="Q92" i="31"/>
  <c r="P92" i="31"/>
  <c r="E92" i="31"/>
  <c r="U92" i="31" s="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U89" i="31"/>
  <c r="T89" i="31"/>
  <c r="S89" i="31"/>
  <c r="R89" i="31"/>
  <c r="Q89" i="31"/>
  <c r="P89" i="31"/>
  <c r="E89" i="31"/>
  <c r="S88" i="31"/>
  <c r="R88" i="31"/>
  <c r="Q88" i="31"/>
  <c r="P88" i="31"/>
  <c r="E88" i="31"/>
  <c r="U88" i="31" s="1"/>
  <c r="O75" i="31"/>
  <c r="N75" i="31"/>
  <c r="M75" i="31"/>
  <c r="L75" i="31"/>
  <c r="K75" i="31"/>
  <c r="J75" i="31"/>
  <c r="I75" i="31"/>
  <c r="H75" i="31"/>
  <c r="G75" i="31"/>
  <c r="F75" i="31"/>
  <c r="C75" i="31"/>
  <c r="B75" i="31"/>
  <c r="O74" i="31"/>
  <c r="N74" i="31"/>
  <c r="M74" i="31"/>
  <c r="L74" i="31"/>
  <c r="K74" i="31"/>
  <c r="J74" i="31"/>
  <c r="I74" i="31"/>
  <c r="H74" i="31"/>
  <c r="R74" i="31" s="1"/>
  <c r="G74" i="31"/>
  <c r="F74" i="31"/>
  <c r="C74" i="31"/>
  <c r="B74" i="31"/>
  <c r="E74" i="31" s="1"/>
  <c r="R73" i="31"/>
  <c r="O73" i="31"/>
  <c r="N73" i="31"/>
  <c r="M73" i="31"/>
  <c r="L73" i="31"/>
  <c r="K73" i="31"/>
  <c r="J73" i="31"/>
  <c r="I73" i="31"/>
  <c r="H73" i="31"/>
  <c r="G73" i="31"/>
  <c r="F73" i="31"/>
  <c r="C73" i="31"/>
  <c r="B73" i="31"/>
  <c r="T72" i="31"/>
  <c r="S72" i="31"/>
  <c r="R72" i="31"/>
  <c r="Q72" i="31"/>
  <c r="P72" i="31"/>
  <c r="E72" i="31"/>
  <c r="U72" i="31" s="1"/>
  <c r="S71" i="31"/>
  <c r="R71" i="31"/>
  <c r="Q71" i="31"/>
  <c r="P71" i="31"/>
  <c r="E71" i="31"/>
  <c r="T71" i="31" s="1"/>
  <c r="O69" i="31"/>
  <c r="N69" i="31"/>
  <c r="M69" i="31"/>
  <c r="L69" i="31"/>
  <c r="K69" i="31"/>
  <c r="J69" i="31"/>
  <c r="I69" i="31"/>
  <c r="H69" i="31"/>
  <c r="G69" i="31"/>
  <c r="F69" i="31"/>
  <c r="C69" i="31"/>
  <c r="B69" i="31"/>
  <c r="O68" i="31"/>
  <c r="N68" i="31"/>
  <c r="M68" i="31"/>
  <c r="L68" i="31"/>
  <c r="K68" i="31"/>
  <c r="J68" i="31"/>
  <c r="I68" i="31"/>
  <c r="S68" i="31" s="1"/>
  <c r="H68" i="31"/>
  <c r="R68" i="31" s="1"/>
  <c r="G68" i="31"/>
  <c r="F68" i="31"/>
  <c r="C68" i="31"/>
  <c r="B68" i="31"/>
  <c r="T67" i="31"/>
  <c r="S67" i="31"/>
  <c r="R67" i="31"/>
  <c r="Q67" i="31"/>
  <c r="P67" i="31"/>
  <c r="E67" i="31"/>
  <c r="U67" i="31" s="1"/>
  <c r="T66" i="31"/>
  <c r="S66" i="31"/>
  <c r="R66" i="31"/>
  <c r="Q66" i="31"/>
  <c r="P66" i="31"/>
  <c r="E66" i="31"/>
  <c r="U66" i="31" s="1"/>
  <c r="S65" i="31"/>
  <c r="R65" i="31"/>
  <c r="Q65" i="31"/>
  <c r="P65" i="31"/>
  <c r="E65" i="31"/>
  <c r="T65" i="31" s="1"/>
  <c r="S64" i="31"/>
  <c r="R64" i="31"/>
  <c r="Q64" i="31"/>
  <c r="P64" i="31"/>
  <c r="E64" i="31"/>
  <c r="U64" i="31" s="1"/>
  <c r="S63" i="31"/>
  <c r="R63" i="31"/>
  <c r="Q63" i="31"/>
  <c r="P63" i="31"/>
  <c r="E63" i="31"/>
  <c r="U63" i="31" s="1"/>
  <c r="O61" i="31"/>
  <c r="N61" i="31"/>
  <c r="M61" i="31"/>
  <c r="L61" i="31"/>
  <c r="K61" i="31"/>
  <c r="J61" i="31"/>
  <c r="I61" i="31"/>
  <c r="S61" i="31" s="1"/>
  <c r="H61" i="31"/>
  <c r="R61" i="31" s="1"/>
  <c r="C61" i="31"/>
  <c r="B61" i="31"/>
  <c r="T60" i="31"/>
  <c r="S60" i="31"/>
  <c r="R60" i="31"/>
  <c r="Q60" i="31"/>
  <c r="P60" i="31"/>
  <c r="E60" i="31"/>
  <c r="U60" i="31" s="1"/>
  <c r="S59" i="31"/>
  <c r="R59" i="31"/>
  <c r="Q59" i="31"/>
  <c r="P59" i="31"/>
  <c r="E59" i="31"/>
  <c r="S58" i="31"/>
  <c r="R58" i="31"/>
  <c r="Q58" i="31"/>
  <c r="P58" i="31"/>
  <c r="E58" i="31"/>
  <c r="T57" i="31"/>
  <c r="S57" i="31"/>
  <c r="R57" i="31"/>
  <c r="Q57" i="31"/>
  <c r="P57" i="31"/>
  <c r="E57" i="31"/>
  <c r="U57" i="31" s="1"/>
  <c r="O55" i="31"/>
  <c r="N55" i="31"/>
  <c r="M55" i="31"/>
  <c r="L55" i="31"/>
  <c r="K55" i="31"/>
  <c r="J55" i="31"/>
  <c r="I55" i="31"/>
  <c r="S55" i="31" s="1"/>
  <c r="H55" i="31"/>
  <c r="R55" i="31" s="1"/>
  <c r="G55" i="31"/>
  <c r="F55" i="31"/>
  <c r="C55" i="31"/>
  <c r="B55" i="31"/>
  <c r="E55" i="31" s="1"/>
  <c r="U54" i="31"/>
  <c r="T54" i="31"/>
  <c r="S54" i="31"/>
  <c r="R54" i="31"/>
  <c r="Q54" i="31"/>
  <c r="P54" i="31"/>
  <c r="E54" i="31"/>
  <c r="S53" i="31"/>
  <c r="R53" i="31"/>
  <c r="Q53" i="31"/>
  <c r="P53" i="31"/>
  <c r="E53" i="31"/>
  <c r="T53" i="31" s="1"/>
  <c r="S52" i="31"/>
  <c r="R52" i="31"/>
  <c r="Q52" i="31"/>
  <c r="P52" i="31"/>
  <c r="E52" i="31"/>
  <c r="U52" i="31" s="1"/>
  <c r="S51" i="31"/>
  <c r="R51" i="31"/>
  <c r="Q51" i="31"/>
  <c r="P51" i="31"/>
  <c r="E51" i="31"/>
  <c r="T51" i="31" s="1"/>
  <c r="U50" i="31"/>
  <c r="S50" i="31"/>
  <c r="R50" i="31"/>
  <c r="Q50" i="31"/>
  <c r="P50" i="31"/>
  <c r="E50" i="31"/>
  <c r="T50" i="31" s="1"/>
  <c r="S49" i="31"/>
  <c r="R49" i="31"/>
  <c r="Q49" i="31"/>
  <c r="P49" i="31"/>
  <c r="E49" i="31"/>
  <c r="U49" i="31" s="1"/>
  <c r="S48" i="31"/>
  <c r="R48" i="31"/>
  <c r="Q48" i="31"/>
  <c r="P48" i="31"/>
  <c r="E48" i="31"/>
  <c r="S47" i="31"/>
  <c r="R47" i="31"/>
  <c r="Q47" i="31"/>
  <c r="P47" i="31"/>
  <c r="E47" i="31"/>
  <c r="U47" i="31" s="1"/>
  <c r="U46" i="31"/>
  <c r="T46" i="31"/>
  <c r="S46" i="31"/>
  <c r="R46" i="31"/>
  <c r="Q46" i="31"/>
  <c r="P46" i="31"/>
  <c r="E46" i="31"/>
  <c r="U45" i="31"/>
  <c r="S45" i="31"/>
  <c r="R45" i="31"/>
  <c r="Q45" i="31"/>
  <c r="P45" i="31"/>
  <c r="E45" i="31"/>
  <c r="S44" i="31"/>
  <c r="R44" i="31"/>
  <c r="Q44" i="31"/>
  <c r="P44" i="31"/>
  <c r="E44" i="31"/>
  <c r="U44" i="31" s="1"/>
  <c r="O42" i="31"/>
  <c r="N42" i="31"/>
  <c r="M42" i="31"/>
  <c r="L42" i="31"/>
  <c r="K42" i="31"/>
  <c r="J42" i="31"/>
  <c r="I42" i="31"/>
  <c r="H42" i="31"/>
  <c r="G42" i="31"/>
  <c r="F42" i="31"/>
  <c r="C42" i="31"/>
  <c r="B42" i="31"/>
  <c r="S41" i="31"/>
  <c r="R41" i="31"/>
  <c r="Q41" i="31"/>
  <c r="P41" i="31"/>
  <c r="E41" i="31"/>
  <c r="U41" i="31" s="1"/>
  <c r="S40" i="31"/>
  <c r="R40" i="31"/>
  <c r="Q40" i="31"/>
  <c r="P40" i="31"/>
  <c r="E40" i="31"/>
  <c r="T40" i="31" s="1"/>
  <c r="S39" i="31"/>
  <c r="R39" i="31"/>
  <c r="Q39" i="31"/>
  <c r="P39" i="31"/>
  <c r="E39" i="31"/>
  <c r="T39" i="31" s="1"/>
  <c r="S38" i="31"/>
  <c r="R38" i="31"/>
  <c r="Q38" i="31"/>
  <c r="P38" i="31"/>
  <c r="E38" i="31"/>
  <c r="U37" i="31"/>
  <c r="S37" i="31"/>
  <c r="R37" i="31"/>
  <c r="Q37" i="31"/>
  <c r="P37" i="31"/>
  <c r="E37" i="31"/>
  <c r="O35" i="31"/>
  <c r="N35" i="31"/>
  <c r="M35" i="31"/>
  <c r="L35" i="31"/>
  <c r="K35" i="31"/>
  <c r="J35" i="31"/>
  <c r="I35" i="31"/>
  <c r="H35" i="31"/>
  <c r="R35" i="31" s="1"/>
  <c r="G35" i="31"/>
  <c r="F35" i="31"/>
  <c r="C35" i="31"/>
  <c r="B35" i="31"/>
  <c r="U34" i="31"/>
  <c r="S34" i="31"/>
  <c r="R34" i="31"/>
  <c r="Q34" i="31"/>
  <c r="P34" i="31"/>
  <c r="T34" i="31" s="1"/>
  <c r="E34" i="31"/>
  <c r="R32" i="31"/>
  <c r="O32" i="31"/>
  <c r="N32" i="31"/>
  <c r="M32" i="31"/>
  <c r="L32" i="31"/>
  <c r="K32" i="31"/>
  <c r="J32" i="31"/>
  <c r="I32" i="31"/>
  <c r="S32" i="31" s="1"/>
  <c r="H32" i="31"/>
  <c r="G32" i="31"/>
  <c r="F32" i="31"/>
  <c r="C32" i="31"/>
  <c r="B32" i="31"/>
  <c r="S31" i="31"/>
  <c r="R31" i="31"/>
  <c r="Q31" i="31"/>
  <c r="P31" i="31"/>
  <c r="E31" i="31"/>
  <c r="U31" i="31" s="1"/>
  <c r="U30" i="31"/>
  <c r="S30" i="31"/>
  <c r="R30" i="31"/>
  <c r="Q30" i="31"/>
  <c r="P30" i="31"/>
  <c r="E30" i="31"/>
  <c r="T30" i="31" s="1"/>
  <c r="S29" i="31"/>
  <c r="R29" i="31"/>
  <c r="Q29" i="31"/>
  <c r="P29" i="31"/>
  <c r="E29" i="31"/>
  <c r="U29" i="31" s="1"/>
  <c r="S28" i="31"/>
  <c r="R28" i="31"/>
  <c r="Q28" i="31"/>
  <c r="P28" i="31"/>
  <c r="E28" i="31"/>
  <c r="O26" i="31"/>
  <c r="N26" i="31"/>
  <c r="M26" i="31"/>
  <c r="L26" i="31"/>
  <c r="K26" i="31"/>
  <c r="J26" i="31"/>
  <c r="I26" i="31"/>
  <c r="S26" i="31" s="1"/>
  <c r="H26" i="31"/>
  <c r="R26" i="31" s="1"/>
  <c r="G26" i="31"/>
  <c r="F26" i="31"/>
  <c r="C26" i="31"/>
  <c r="B26" i="31"/>
  <c r="E26" i="31" s="1"/>
  <c r="S25" i="31"/>
  <c r="R25" i="31"/>
  <c r="Q25" i="31"/>
  <c r="P25" i="31"/>
  <c r="E25" i="31"/>
  <c r="T25" i="31" s="1"/>
  <c r="S24" i="31"/>
  <c r="R24" i="31"/>
  <c r="Q24" i="31"/>
  <c r="P24" i="31"/>
  <c r="E24" i="31"/>
  <c r="U24" i="31" s="1"/>
  <c r="S23" i="31"/>
  <c r="R23" i="31"/>
  <c r="Q23" i="31"/>
  <c r="P23" i="31"/>
  <c r="E23" i="31"/>
  <c r="T23" i="31" s="1"/>
  <c r="U22" i="31"/>
  <c r="S22" i="31"/>
  <c r="R22" i="31"/>
  <c r="Q22" i="31"/>
  <c r="P22" i="31"/>
  <c r="E22" i="31"/>
  <c r="T22" i="31" s="1"/>
  <c r="T21" i="31"/>
  <c r="S21" i="31"/>
  <c r="R21" i="31"/>
  <c r="Q21" i="31"/>
  <c r="P21" i="31"/>
  <c r="E21" i="31"/>
  <c r="U21" i="31" s="1"/>
  <c r="U20" i="31"/>
  <c r="T20" i="31"/>
  <c r="S20" i="31"/>
  <c r="R20" i="31"/>
  <c r="Q20" i="31"/>
  <c r="P20" i="31"/>
  <c r="E20" i="31"/>
  <c r="T19" i="31"/>
  <c r="S19" i="31"/>
  <c r="R19" i="31"/>
  <c r="Q19" i="31"/>
  <c r="P19" i="31"/>
  <c r="E19" i="31"/>
  <c r="U19" i="31" s="1"/>
  <c r="O17" i="31"/>
  <c r="N17" i="31"/>
  <c r="M17" i="31"/>
  <c r="L17" i="31"/>
  <c r="K17" i="31"/>
  <c r="J17" i="31"/>
  <c r="R17" i="31" s="1"/>
  <c r="I17" i="31"/>
  <c r="S17" i="31" s="1"/>
  <c r="H17" i="31"/>
  <c r="G17" i="31"/>
  <c r="F17" i="31"/>
  <c r="C17" i="31"/>
  <c r="B17" i="31"/>
  <c r="T16" i="31"/>
  <c r="S16" i="31"/>
  <c r="R16" i="31"/>
  <c r="Q16" i="31"/>
  <c r="P16" i="31"/>
  <c r="E16" i="31"/>
  <c r="U16" i="31" s="1"/>
  <c r="U15" i="31"/>
  <c r="T15" i="31"/>
  <c r="S15" i="31"/>
  <c r="R15" i="31"/>
  <c r="Q15" i="31"/>
  <c r="P15" i="31"/>
  <c r="E15" i="31"/>
  <c r="U14" i="31"/>
  <c r="S14" i="31"/>
  <c r="R14" i="31"/>
  <c r="Q14" i="31"/>
  <c r="P14" i="31"/>
  <c r="E14" i="31"/>
  <c r="T14" i="31" s="1"/>
  <c r="T13" i="31"/>
  <c r="S13" i="31"/>
  <c r="R13" i="31"/>
  <c r="Q13" i="31"/>
  <c r="P13" i="31"/>
  <c r="E13" i="31"/>
  <c r="U13" i="31" s="1"/>
  <c r="S12" i="31"/>
  <c r="R12" i="31"/>
  <c r="Q12" i="31"/>
  <c r="P12" i="31"/>
  <c r="E12" i="31"/>
  <c r="T12" i="31" s="1"/>
  <c r="S11" i="31"/>
  <c r="R11" i="31"/>
  <c r="Q11" i="31"/>
  <c r="P11" i="31"/>
  <c r="E11" i="31"/>
  <c r="T11" i="31" s="1"/>
  <c r="S10" i="31"/>
  <c r="R10" i="31"/>
  <c r="Q10" i="31"/>
  <c r="P10" i="31"/>
  <c r="E10" i="31"/>
  <c r="S9" i="31"/>
  <c r="R9" i="31"/>
  <c r="Q9" i="31"/>
  <c r="P9" i="31"/>
  <c r="E9" i="31"/>
  <c r="U9" i="31" s="1"/>
  <c r="U96" i="30"/>
  <c r="T96" i="30"/>
  <c r="S96" i="30"/>
  <c r="R96" i="30"/>
  <c r="Q96" i="30"/>
  <c r="P96" i="30"/>
  <c r="E96" i="30"/>
  <c r="S95" i="30"/>
  <c r="R95" i="30"/>
  <c r="Q95" i="30"/>
  <c r="P95" i="30"/>
  <c r="E95" i="30"/>
  <c r="S94" i="30"/>
  <c r="R94" i="30"/>
  <c r="Q94" i="30"/>
  <c r="P94" i="30"/>
  <c r="E94" i="30"/>
  <c r="T93" i="30"/>
  <c r="S93" i="30"/>
  <c r="R93" i="30"/>
  <c r="Q93" i="30"/>
  <c r="P93" i="30"/>
  <c r="E93" i="30"/>
  <c r="U93" i="30" s="1"/>
  <c r="S92" i="30"/>
  <c r="R92" i="30"/>
  <c r="Q92" i="30"/>
  <c r="P92" i="30"/>
  <c r="E92" i="30"/>
  <c r="T92" i="30" s="1"/>
  <c r="U91" i="30"/>
  <c r="S91" i="30"/>
  <c r="R91" i="30"/>
  <c r="Q91" i="30"/>
  <c r="P91" i="30"/>
  <c r="E91" i="30"/>
  <c r="T91" i="30" s="1"/>
  <c r="S90" i="30"/>
  <c r="R90" i="30"/>
  <c r="Q90" i="30"/>
  <c r="P90" i="30"/>
  <c r="E90" i="30"/>
  <c r="U90" i="30" s="1"/>
  <c r="U89" i="30"/>
  <c r="T89" i="30"/>
  <c r="S89" i="30"/>
  <c r="R89" i="30"/>
  <c r="Q89" i="30"/>
  <c r="P89" i="30"/>
  <c r="E89" i="30"/>
  <c r="S88" i="30"/>
  <c r="R88" i="30"/>
  <c r="Q88" i="30"/>
  <c r="P88" i="30"/>
  <c r="E88" i="30"/>
  <c r="T88" i="30" s="1"/>
  <c r="O75" i="30"/>
  <c r="N75" i="30"/>
  <c r="M75" i="30"/>
  <c r="L75" i="30"/>
  <c r="K75" i="30"/>
  <c r="J75" i="30"/>
  <c r="I75" i="30"/>
  <c r="H75" i="30"/>
  <c r="G75" i="30"/>
  <c r="F75" i="30"/>
  <c r="C75" i="30"/>
  <c r="B75" i="30"/>
  <c r="E75" i="30" s="1"/>
  <c r="S74" i="30"/>
  <c r="O74" i="30"/>
  <c r="N74" i="30"/>
  <c r="M74" i="30"/>
  <c r="L74" i="30"/>
  <c r="K74" i="30"/>
  <c r="J74" i="30"/>
  <c r="I74" i="30"/>
  <c r="H74" i="30"/>
  <c r="G74" i="30"/>
  <c r="F74" i="30"/>
  <c r="C74" i="30"/>
  <c r="E74" i="30" s="1"/>
  <c r="B74" i="30"/>
  <c r="O73" i="30"/>
  <c r="N73" i="30"/>
  <c r="M73" i="30"/>
  <c r="L73" i="30"/>
  <c r="K73" i="30"/>
  <c r="J73" i="30"/>
  <c r="I73" i="30"/>
  <c r="H73" i="30"/>
  <c r="G73" i="30"/>
  <c r="F73" i="30"/>
  <c r="C73" i="30"/>
  <c r="B73" i="30"/>
  <c r="E73" i="30" s="1"/>
  <c r="S72" i="30"/>
  <c r="R72" i="30"/>
  <c r="Q72" i="30"/>
  <c r="P72" i="30"/>
  <c r="E72" i="30"/>
  <c r="U72" i="30" s="1"/>
  <c r="S71" i="30"/>
  <c r="R71" i="30"/>
  <c r="Q71" i="30"/>
  <c r="P71" i="30"/>
  <c r="E71" i="30"/>
  <c r="O69" i="30"/>
  <c r="N69" i="30"/>
  <c r="M69" i="30"/>
  <c r="L69" i="30"/>
  <c r="K69" i="30"/>
  <c r="J69" i="30"/>
  <c r="I69" i="30"/>
  <c r="H69" i="30"/>
  <c r="G69" i="30"/>
  <c r="F69" i="30"/>
  <c r="C69" i="30"/>
  <c r="B69" i="30"/>
  <c r="O68" i="30"/>
  <c r="N68" i="30"/>
  <c r="M68" i="30"/>
  <c r="L68" i="30"/>
  <c r="K68" i="30"/>
  <c r="J68" i="30"/>
  <c r="I68" i="30"/>
  <c r="S68" i="30" s="1"/>
  <c r="H68" i="30"/>
  <c r="R68" i="30" s="1"/>
  <c r="G68" i="30"/>
  <c r="F68" i="30"/>
  <c r="C68" i="30"/>
  <c r="B68" i="30"/>
  <c r="S67" i="30"/>
  <c r="R67" i="30"/>
  <c r="Q67" i="30"/>
  <c r="P67" i="30"/>
  <c r="E67" i="30"/>
  <c r="U66" i="30"/>
  <c r="T66" i="30"/>
  <c r="S66" i="30"/>
  <c r="R66" i="30"/>
  <c r="Q66" i="30"/>
  <c r="P66" i="30"/>
  <c r="E66" i="30"/>
  <c r="S65" i="30"/>
  <c r="R65" i="30"/>
  <c r="Q65" i="30"/>
  <c r="P65" i="30"/>
  <c r="E65" i="30"/>
  <c r="S64" i="30"/>
  <c r="R64" i="30"/>
  <c r="Q64" i="30"/>
  <c r="P64" i="30"/>
  <c r="E64" i="30"/>
  <c r="S63" i="30"/>
  <c r="R63" i="30"/>
  <c r="Q63" i="30"/>
  <c r="P63" i="30"/>
  <c r="E63" i="30"/>
  <c r="U63" i="30" s="1"/>
  <c r="O61" i="30"/>
  <c r="N61" i="30"/>
  <c r="M61" i="30"/>
  <c r="L61" i="30"/>
  <c r="K61" i="30"/>
  <c r="J61" i="30"/>
  <c r="I61" i="30"/>
  <c r="S61" i="30" s="1"/>
  <c r="H61" i="30"/>
  <c r="C61" i="30"/>
  <c r="B61" i="30"/>
  <c r="S60" i="30"/>
  <c r="R60" i="30"/>
  <c r="Q60" i="30"/>
  <c r="P60" i="30"/>
  <c r="E60" i="30"/>
  <c r="S59" i="30"/>
  <c r="R59" i="30"/>
  <c r="Q59" i="30"/>
  <c r="P59" i="30"/>
  <c r="E59" i="30"/>
  <c r="T59" i="30" s="1"/>
  <c r="S58" i="30"/>
  <c r="R58" i="30"/>
  <c r="Q58" i="30"/>
  <c r="P58" i="30"/>
  <c r="E58" i="30"/>
  <c r="U58" i="30" s="1"/>
  <c r="S57" i="30"/>
  <c r="R57" i="30"/>
  <c r="Q57" i="30"/>
  <c r="P57" i="30"/>
  <c r="E57" i="30"/>
  <c r="U57" i="30" s="1"/>
  <c r="O55" i="30"/>
  <c r="N55" i="30"/>
  <c r="M55" i="30"/>
  <c r="L55" i="30"/>
  <c r="K55" i="30"/>
  <c r="J55" i="30"/>
  <c r="I55" i="30"/>
  <c r="H55" i="30"/>
  <c r="G55" i="30"/>
  <c r="F55" i="30"/>
  <c r="C55" i="30"/>
  <c r="B55" i="30"/>
  <c r="U54" i="30"/>
  <c r="T54" i="30"/>
  <c r="S54" i="30"/>
  <c r="R54" i="30"/>
  <c r="Q54" i="30"/>
  <c r="P54" i="30"/>
  <c r="E54" i="30"/>
  <c r="S53" i="30"/>
  <c r="R53" i="30"/>
  <c r="Q53" i="30"/>
  <c r="P53" i="30"/>
  <c r="E53" i="30"/>
  <c r="S52" i="30"/>
  <c r="R52" i="30"/>
  <c r="Q52" i="30"/>
  <c r="P52" i="30"/>
  <c r="E52" i="30"/>
  <c r="U52" i="30" s="1"/>
  <c r="S51" i="30"/>
  <c r="R51" i="30"/>
  <c r="Q51" i="30"/>
  <c r="P51" i="30"/>
  <c r="E51" i="30"/>
  <c r="T51" i="30" s="1"/>
  <c r="T50" i="30"/>
  <c r="S50" i="30"/>
  <c r="R50" i="30"/>
  <c r="Q50" i="30"/>
  <c r="P50" i="30"/>
  <c r="E50" i="30"/>
  <c r="U50" i="30" s="1"/>
  <c r="S49" i="30"/>
  <c r="R49" i="30"/>
  <c r="Q49" i="30"/>
  <c r="P49" i="30"/>
  <c r="E49" i="30"/>
  <c r="S48" i="30"/>
  <c r="R48" i="30"/>
  <c r="Q48" i="30"/>
  <c r="P48" i="30"/>
  <c r="E48" i="30"/>
  <c r="T48" i="30" s="1"/>
  <c r="S47" i="30"/>
  <c r="R47" i="30"/>
  <c r="Q47" i="30"/>
  <c r="P47" i="30"/>
  <c r="E47" i="30"/>
  <c r="U47" i="30" s="1"/>
  <c r="U46" i="30"/>
  <c r="T46" i="30"/>
  <c r="S46" i="30"/>
  <c r="R46" i="30"/>
  <c r="Q46" i="30"/>
  <c r="P46" i="30"/>
  <c r="E46" i="30"/>
  <c r="U45" i="30"/>
  <c r="S45" i="30"/>
  <c r="R45" i="30"/>
  <c r="Q45" i="30"/>
  <c r="P45" i="30"/>
  <c r="E45" i="30"/>
  <c r="T45" i="30" s="1"/>
  <c r="S44" i="30"/>
  <c r="R44" i="30"/>
  <c r="Q44" i="30"/>
  <c r="P44" i="30"/>
  <c r="E44" i="30"/>
  <c r="O42" i="30"/>
  <c r="N42" i="30"/>
  <c r="M42" i="30"/>
  <c r="L42" i="30"/>
  <c r="K42" i="30"/>
  <c r="J42" i="30"/>
  <c r="I42" i="30"/>
  <c r="H42" i="30"/>
  <c r="R42" i="30" s="1"/>
  <c r="G42" i="30"/>
  <c r="F42" i="30"/>
  <c r="C42" i="30"/>
  <c r="B42" i="30"/>
  <c r="E42" i="30" s="1"/>
  <c r="U41" i="30"/>
  <c r="S41" i="30"/>
  <c r="R41" i="30"/>
  <c r="Q41" i="30"/>
  <c r="P41" i="30"/>
  <c r="E41" i="30"/>
  <c r="T41" i="30" s="1"/>
  <c r="U40" i="30"/>
  <c r="S40" i="30"/>
  <c r="R40" i="30"/>
  <c r="Q40" i="30"/>
  <c r="P40" i="30"/>
  <c r="E40" i="30"/>
  <c r="T40" i="30" s="1"/>
  <c r="S39" i="30"/>
  <c r="R39" i="30"/>
  <c r="Q39" i="30"/>
  <c r="P39" i="30"/>
  <c r="E39" i="30"/>
  <c r="S38" i="30"/>
  <c r="R38" i="30"/>
  <c r="Q38" i="30"/>
  <c r="P38" i="30"/>
  <c r="E38" i="30"/>
  <c r="S37" i="30"/>
  <c r="R37" i="30"/>
  <c r="Q37" i="30"/>
  <c r="P37" i="30"/>
  <c r="E37" i="30"/>
  <c r="R35" i="30"/>
  <c r="O35" i="30"/>
  <c r="N35" i="30"/>
  <c r="M35" i="30"/>
  <c r="L35" i="30"/>
  <c r="K35" i="30"/>
  <c r="J35" i="30"/>
  <c r="I35" i="30"/>
  <c r="S35" i="30" s="1"/>
  <c r="H35" i="30"/>
  <c r="G35" i="30"/>
  <c r="F35" i="30"/>
  <c r="C35" i="30"/>
  <c r="B35" i="30"/>
  <c r="E35" i="30" s="1"/>
  <c r="S34" i="30"/>
  <c r="R34" i="30"/>
  <c r="Q34" i="30"/>
  <c r="P34" i="30"/>
  <c r="T34" i="30" s="1"/>
  <c r="E34" i="30"/>
  <c r="O32" i="30"/>
  <c r="N32" i="30"/>
  <c r="M32" i="30"/>
  <c r="L32" i="30"/>
  <c r="K32" i="30"/>
  <c r="J32" i="30"/>
  <c r="I32" i="30"/>
  <c r="S32" i="30" s="1"/>
  <c r="H32" i="30"/>
  <c r="R32" i="30" s="1"/>
  <c r="G32" i="30"/>
  <c r="F32" i="30"/>
  <c r="C32" i="30"/>
  <c r="B32" i="30"/>
  <c r="S31" i="30"/>
  <c r="R31" i="30"/>
  <c r="Q31" i="30"/>
  <c r="P31" i="30"/>
  <c r="E31" i="30"/>
  <c r="U31" i="30" s="1"/>
  <c r="T30" i="30"/>
  <c r="S30" i="30"/>
  <c r="R30" i="30"/>
  <c r="Q30" i="30"/>
  <c r="P30" i="30"/>
  <c r="E30" i="30"/>
  <c r="U30" i="30" s="1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O26" i="30"/>
  <c r="N26" i="30"/>
  <c r="M26" i="30"/>
  <c r="L26" i="30"/>
  <c r="K26" i="30"/>
  <c r="J26" i="30"/>
  <c r="I26" i="30"/>
  <c r="S26" i="30" s="1"/>
  <c r="H26" i="30"/>
  <c r="R26" i="30" s="1"/>
  <c r="G26" i="30"/>
  <c r="F26" i="30"/>
  <c r="C26" i="30"/>
  <c r="B26" i="30"/>
  <c r="S25" i="30"/>
  <c r="R25" i="30"/>
  <c r="Q25" i="30"/>
  <c r="P25" i="30"/>
  <c r="E25" i="30"/>
  <c r="U25" i="30" s="1"/>
  <c r="S24" i="30"/>
  <c r="R24" i="30"/>
  <c r="Q24" i="30"/>
  <c r="P24" i="30"/>
  <c r="E24" i="30"/>
  <c r="S23" i="30"/>
  <c r="R23" i="30"/>
  <c r="Q23" i="30"/>
  <c r="P23" i="30"/>
  <c r="E23" i="30"/>
  <c r="T23" i="30" s="1"/>
  <c r="S22" i="30"/>
  <c r="R22" i="30"/>
  <c r="Q22" i="30"/>
  <c r="P22" i="30"/>
  <c r="E22" i="30"/>
  <c r="U22" i="30" s="1"/>
  <c r="U21" i="30"/>
  <c r="S21" i="30"/>
  <c r="R21" i="30"/>
  <c r="Q21" i="30"/>
  <c r="P21" i="30"/>
  <c r="E21" i="30"/>
  <c r="T21" i="30" s="1"/>
  <c r="T20" i="30"/>
  <c r="S20" i="30"/>
  <c r="R20" i="30"/>
  <c r="Q20" i="30"/>
  <c r="P20" i="30"/>
  <c r="E20" i="30"/>
  <c r="U20" i="30" s="1"/>
  <c r="S19" i="30"/>
  <c r="R19" i="30"/>
  <c r="Q19" i="30"/>
  <c r="P19" i="30"/>
  <c r="E19" i="30"/>
  <c r="O17" i="30"/>
  <c r="N17" i="30"/>
  <c r="M17" i="30"/>
  <c r="L17" i="30"/>
  <c r="K17" i="30"/>
  <c r="J17" i="30"/>
  <c r="I17" i="30"/>
  <c r="H17" i="30"/>
  <c r="G17" i="30"/>
  <c r="F17" i="30"/>
  <c r="C17" i="30"/>
  <c r="B17" i="30"/>
  <c r="E17" i="30" s="1"/>
  <c r="S16" i="30"/>
  <c r="R16" i="30"/>
  <c r="Q16" i="30"/>
  <c r="P16" i="30"/>
  <c r="E16" i="30"/>
  <c r="S15" i="30"/>
  <c r="R15" i="30"/>
  <c r="Q15" i="30"/>
  <c r="P15" i="30"/>
  <c r="E15" i="30"/>
  <c r="T15" i="30" s="1"/>
  <c r="T14" i="30"/>
  <c r="S14" i="30"/>
  <c r="R14" i="30"/>
  <c r="Q14" i="30"/>
  <c r="P14" i="30"/>
  <c r="E14" i="30"/>
  <c r="U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S11" i="30"/>
  <c r="R11" i="30"/>
  <c r="Q11" i="30"/>
  <c r="P11" i="30"/>
  <c r="E11" i="30"/>
  <c r="U11" i="30" s="1"/>
  <c r="S10" i="30"/>
  <c r="R10" i="30"/>
  <c r="Q10" i="30"/>
  <c r="P10" i="30"/>
  <c r="E10" i="30"/>
  <c r="T9" i="30"/>
  <c r="S9" i="30"/>
  <c r="R9" i="30"/>
  <c r="Q9" i="30"/>
  <c r="P9" i="30"/>
  <c r="E9" i="30"/>
  <c r="U9" i="30" s="1"/>
  <c r="S96" i="29"/>
  <c r="R96" i="29"/>
  <c r="Q96" i="29"/>
  <c r="P96" i="29"/>
  <c r="E96" i="29"/>
  <c r="U95" i="29"/>
  <c r="T95" i="29"/>
  <c r="S95" i="29"/>
  <c r="R95" i="29"/>
  <c r="Q95" i="29"/>
  <c r="P95" i="29"/>
  <c r="E95" i="29"/>
  <c r="U94" i="29"/>
  <c r="T94" i="29"/>
  <c r="S94" i="29"/>
  <c r="R94" i="29"/>
  <c r="Q94" i="29"/>
  <c r="P94" i="29"/>
  <c r="E94" i="29"/>
  <c r="S93" i="29"/>
  <c r="R93" i="29"/>
  <c r="Q93" i="29"/>
  <c r="P93" i="29"/>
  <c r="E93" i="29"/>
  <c r="U92" i="29"/>
  <c r="S92" i="29"/>
  <c r="R92" i="29"/>
  <c r="Q92" i="29"/>
  <c r="P92" i="29"/>
  <c r="E92" i="29"/>
  <c r="T92" i="29" s="1"/>
  <c r="T91" i="29"/>
  <c r="S91" i="29"/>
  <c r="R91" i="29"/>
  <c r="Q91" i="29"/>
  <c r="P91" i="29"/>
  <c r="E91" i="29"/>
  <c r="U91" i="29" s="1"/>
  <c r="U90" i="29"/>
  <c r="S90" i="29"/>
  <c r="R90" i="29"/>
  <c r="Q90" i="29"/>
  <c r="P90" i="29"/>
  <c r="E90" i="29"/>
  <c r="T90" i="29" s="1"/>
  <c r="S89" i="29"/>
  <c r="R89" i="29"/>
  <c r="Q89" i="29"/>
  <c r="P89" i="29"/>
  <c r="E89" i="29"/>
  <c r="U88" i="29"/>
  <c r="T88" i="29"/>
  <c r="S88" i="29"/>
  <c r="R88" i="29"/>
  <c r="Q88" i="29"/>
  <c r="P88" i="29"/>
  <c r="E88" i="29"/>
  <c r="O75" i="29"/>
  <c r="N75" i="29"/>
  <c r="M75" i="29"/>
  <c r="L75" i="29"/>
  <c r="K75" i="29"/>
  <c r="J75" i="29"/>
  <c r="R75" i="29" s="1"/>
  <c r="I75" i="29"/>
  <c r="H75" i="29"/>
  <c r="G75" i="29"/>
  <c r="F75" i="29"/>
  <c r="C75" i="29"/>
  <c r="B75" i="29"/>
  <c r="S74" i="29"/>
  <c r="O74" i="29"/>
  <c r="N74" i="29"/>
  <c r="M74" i="29"/>
  <c r="L74" i="29"/>
  <c r="K74" i="29"/>
  <c r="J74" i="29"/>
  <c r="I74" i="29"/>
  <c r="H74" i="29"/>
  <c r="G74" i="29"/>
  <c r="F74" i="29"/>
  <c r="C74" i="29"/>
  <c r="E74" i="29" s="1"/>
  <c r="B74" i="29"/>
  <c r="O73" i="29"/>
  <c r="N73" i="29"/>
  <c r="M73" i="29"/>
  <c r="L73" i="29"/>
  <c r="K73" i="29"/>
  <c r="J73" i="29"/>
  <c r="I73" i="29"/>
  <c r="H73" i="29"/>
  <c r="P73" i="29" s="1"/>
  <c r="G73" i="29"/>
  <c r="F73" i="29"/>
  <c r="E73" i="29"/>
  <c r="C73" i="29"/>
  <c r="B73" i="29"/>
  <c r="S72" i="29"/>
  <c r="R72" i="29"/>
  <c r="Q72" i="29"/>
  <c r="P72" i="29"/>
  <c r="E72" i="29"/>
  <c r="T72" i="29" s="1"/>
  <c r="S71" i="29"/>
  <c r="R71" i="29"/>
  <c r="Q71" i="29"/>
  <c r="P71" i="29"/>
  <c r="E71" i="29"/>
  <c r="U71" i="29" s="1"/>
  <c r="O69" i="29"/>
  <c r="N69" i="29"/>
  <c r="M69" i="29"/>
  <c r="L69" i="29"/>
  <c r="K69" i="29"/>
  <c r="J69" i="29"/>
  <c r="I69" i="29"/>
  <c r="H69" i="29"/>
  <c r="G69" i="29"/>
  <c r="F69" i="29"/>
  <c r="C69" i="29"/>
  <c r="B69" i="29"/>
  <c r="S68" i="29"/>
  <c r="O68" i="29"/>
  <c r="N68" i="29"/>
  <c r="M68" i="29"/>
  <c r="L68" i="29"/>
  <c r="K68" i="29"/>
  <c r="J68" i="29"/>
  <c r="I68" i="29"/>
  <c r="H68" i="29"/>
  <c r="G68" i="29"/>
  <c r="F68" i="29"/>
  <c r="C68" i="29"/>
  <c r="B68" i="29"/>
  <c r="U67" i="29"/>
  <c r="S67" i="29"/>
  <c r="R67" i="29"/>
  <c r="Q67" i="29"/>
  <c r="P67" i="29"/>
  <c r="E67" i="29"/>
  <c r="T67" i="29" s="1"/>
  <c r="U66" i="29"/>
  <c r="S66" i="29"/>
  <c r="R66" i="29"/>
  <c r="Q66" i="29"/>
  <c r="P66" i="29"/>
  <c r="E66" i="29"/>
  <c r="T66" i="29" s="1"/>
  <c r="S65" i="29"/>
  <c r="R65" i="29"/>
  <c r="Q65" i="29"/>
  <c r="P65" i="29"/>
  <c r="E65" i="29"/>
  <c r="U65" i="29" s="1"/>
  <c r="T64" i="29"/>
  <c r="S64" i="29"/>
  <c r="R64" i="29"/>
  <c r="Q64" i="29"/>
  <c r="P64" i="29"/>
  <c r="E64" i="29"/>
  <c r="U64" i="29" s="1"/>
  <c r="S63" i="29"/>
  <c r="R63" i="29"/>
  <c r="Q63" i="29"/>
  <c r="P63" i="29"/>
  <c r="E63" i="29"/>
  <c r="O61" i="29"/>
  <c r="N61" i="29"/>
  <c r="M61" i="29"/>
  <c r="L61" i="29"/>
  <c r="K61" i="29"/>
  <c r="J61" i="29"/>
  <c r="I61" i="29"/>
  <c r="S61" i="29" s="1"/>
  <c r="H61" i="29"/>
  <c r="C61" i="29"/>
  <c r="B61" i="29"/>
  <c r="E61" i="29" s="1"/>
  <c r="S60" i="29"/>
  <c r="R60" i="29"/>
  <c r="Q60" i="29"/>
  <c r="P60" i="29"/>
  <c r="E60" i="29"/>
  <c r="T60" i="29" s="1"/>
  <c r="S59" i="29"/>
  <c r="R59" i="29"/>
  <c r="Q59" i="29"/>
  <c r="P59" i="29"/>
  <c r="E59" i="29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O55" i="29"/>
  <c r="N55" i="29"/>
  <c r="M55" i="29"/>
  <c r="L55" i="29"/>
  <c r="K55" i="29"/>
  <c r="J55" i="29"/>
  <c r="I55" i="29"/>
  <c r="H55" i="29"/>
  <c r="R55" i="29" s="1"/>
  <c r="G55" i="29"/>
  <c r="F55" i="29"/>
  <c r="C55" i="29"/>
  <c r="B55" i="29"/>
  <c r="U54" i="29"/>
  <c r="T54" i="29"/>
  <c r="S54" i="29"/>
  <c r="R54" i="29"/>
  <c r="Q54" i="29"/>
  <c r="P54" i="29"/>
  <c r="E54" i="29"/>
  <c r="S53" i="29"/>
  <c r="R53" i="29"/>
  <c r="Q53" i="29"/>
  <c r="P53" i="29"/>
  <c r="E53" i="29"/>
  <c r="U53" i="29" s="1"/>
  <c r="S52" i="29"/>
  <c r="R52" i="29"/>
  <c r="Q52" i="29"/>
  <c r="P52" i="29"/>
  <c r="E52" i="29"/>
  <c r="T52" i="29" s="1"/>
  <c r="S51" i="29"/>
  <c r="R51" i="29"/>
  <c r="Q51" i="29"/>
  <c r="P51" i="29"/>
  <c r="E51" i="29"/>
  <c r="U51" i="29" s="1"/>
  <c r="S50" i="29"/>
  <c r="R50" i="29"/>
  <c r="Q50" i="29"/>
  <c r="P50" i="29"/>
  <c r="E50" i="29"/>
  <c r="T50" i="29" s="1"/>
  <c r="U49" i="29"/>
  <c r="S49" i="29"/>
  <c r="R49" i="29"/>
  <c r="Q49" i="29"/>
  <c r="P49" i="29"/>
  <c r="E49" i="29"/>
  <c r="T49" i="29" s="1"/>
  <c r="T48" i="29"/>
  <c r="S48" i="29"/>
  <c r="R48" i="29"/>
  <c r="Q48" i="29"/>
  <c r="P48" i="29"/>
  <c r="E48" i="29"/>
  <c r="U48" i="29" s="1"/>
  <c r="S47" i="29"/>
  <c r="R47" i="29"/>
  <c r="Q47" i="29"/>
  <c r="P47" i="29"/>
  <c r="E47" i="29"/>
  <c r="T47" i="29" s="1"/>
  <c r="S46" i="29"/>
  <c r="R46" i="29"/>
  <c r="Q46" i="29"/>
  <c r="P46" i="29"/>
  <c r="E46" i="29"/>
  <c r="T46" i="29" s="1"/>
  <c r="S45" i="29"/>
  <c r="R45" i="29"/>
  <c r="Q45" i="29"/>
  <c r="P45" i="29"/>
  <c r="E45" i="29"/>
  <c r="U45" i="29" s="1"/>
  <c r="S44" i="29"/>
  <c r="R44" i="29"/>
  <c r="Q44" i="29"/>
  <c r="P44" i="29"/>
  <c r="E44" i="29"/>
  <c r="O42" i="29"/>
  <c r="N42" i="29"/>
  <c r="M42" i="29"/>
  <c r="L42" i="29"/>
  <c r="K42" i="29"/>
  <c r="J42" i="29"/>
  <c r="I42" i="29"/>
  <c r="H42" i="29"/>
  <c r="G42" i="29"/>
  <c r="F42" i="29"/>
  <c r="C42" i="29"/>
  <c r="B42" i="29"/>
  <c r="S41" i="29"/>
  <c r="R41" i="29"/>
  <c r="Q41" i="29"/>
  <c r="P41" i="29"/>
  <c r="E41" i="29"/>
  <c r="S40" i="29"/>
  <c r="R40" i="29"/>
  <c r="Q40" i="29"/>
  <c r="P40" i="29"/>
  <c r="E40" i="29"/>
  <c r="S39" i="29"/>
  <c r="R39" i="29"/>
  <c r="Q39" i="29"/>
  <c r="P39" i="29"/>
  <c r="E39" i="29"/>
  <c r="S38" i="29"/>
  <c r="R38" i="29"/>
  <c r="Q38" i="29"/>
  <c r="P38" i="29"/>
  <c r="E38" i="29"/>
  <c r="T38" i="29" s="1"/>
  <c r="S37" i="29"/>
  <c r="R37" i="29"/>
  <c r="Q37" i="29"/>
  <c r="P37" i="29"/>
  <c r="E37" i="29"/>
  <c r="O35" i="29"/>
  <c r="N35" i="29"/>
  <c r="M35" i="29"/>
  <c r="L35" i="29"/>
  <c r="K35" i="29"/>
  <c r="J35" i="29"/>
  <c r="I35" i="29"/>
  <c r="H35" i="29"/>
  <c r="R35" i="29" s="1"/>
  <c r="G35" i="29"/>
  <c r="F35" i="29"/>
  <c r="E35" i="29"/>
  <c r="C35" i="29"/>
  <c r="B35" i="29"/>
  <c r="S34" i="29"/>
  <c r="R34" i="29"/>
  <c r="Q34" i="29"/>
  <c r="P34" i="29"/>
  <c r="E34" i="29"/>
  <c r="O32" i="29"/>
  <c r="N32" i="29"/>
  <c r="M32" i="29"/>
  <c r="L32" i="29"/>
  <c r="K32" i="29"/>
  <c r="J32" i="29"/>
  <c r="I32" i="29"/>
  <c r="S32" i="29" s="1"/>
  <c r="H32" i="29"/>
  <c r="R32" i="29" s="1"/>
  <c r="G32" i="29"/>
  <c r="F32" i="29"/>
  <c r="C32" i="29"/>
  <c r="B32" i="29"/>
  <c r="S31" i="29"/>
  <c r="R31" i="29"/>
  <c r="Q31" i="29"/>
  <c r="P31" i="29"/>
  <c r="E31" i="29"/>
  <c r="U31" i="29" s="1"/>
  <c r="U30" i="29"/>
  <c r="S30" i="29"/>
  <c r="R30" i="29"/>
  <c r="Q30" i="29"/>
  <c r="P30" i="29"/>
  <c r="E30" i="29"/>
  <c r="T30" i="29" s="1"/>
  <c r="S29" i="29"/>
  <c r="R29" i="29"/>
  <c r="Q29" i="29"/>
  <c r="P29" i="29"/>
  <c r="E29" i="29"/>
  <c r="T29" i="29" s="1"/>
  <c r="S28" i="29"/>
  <c r="R28" i="29"/>
  <c r="Q28" i="29"/>
  <c r="P28" i="29"/>
  <c r="E28" i="29"/>
  <c r="U28" i="29" s="1"/>
  <c r="O26" i="29"/>
  <c r="N26" i="29"/>
  <c r="M26" i="29"/>
  <c r="L26" i="29"/>
  <c r="K26" i="29"/>
  <c r="J26" i="29"/>
  <c r="I26" i="29"/>
  <c r="H26" i="29"/>
  <c r="R26" i="29" s="1"/>
  <c r="G26" i="29"/>
  <c r="F26" i="29"/>
  <c r="C26" i="29"/>
  <c r="B26" i="29"/>
  <c r="S25" i="29"/>
  <c r="R25" i="29"/>
  <c r="Q25" i="29"/>
  <c r="P25" i="29"/>
  <c r="E25" i="29"/>
  <c r="U25" i="29" s="1"/>
  <c r="S24" i="29"/>
  <c r="R24" i="29"/>
  <c r="Q24" i="29"/>
  <c r="P24" i="29"/>
  <c r="E24" i="29"/>
  <c r="T24" i="29" s="1"/>
  <c r="S23" i="29"/>
  <c r="R23" i="29"/>
  <c r="Q23" i="29"/>
  <c r="P23" i="29"/>
  <c r="E23" i="29"/>
  <c r="U23" i="29" s="1"/>
  <c r="T22" i="29"/>
  <c r="S22" i="29"/>
  <c r="R22" i="29"/>
  <c r="Q22" i="29"/>
  <c r="P22" i="29"/>
  <c r="E22" i="29"/>
  <c r="U22" i="29" s="1"/>
  <c r="S21" i="29"/>
  <c r="R21" i="29"/>
  <c r="Q21" i="29"/>
  <c r="P21" i="29"/>
  <c r="E21" i="29"/>
  <c r="S20" i="29"/>
  <c r="R20" i="29"/>
  <c r="Q20" i="29"/>
  <c r="P20" i="29"/>
  <c r="E20" i="29"/>
  <c r="U20" i="29" s="1"/>
  <c r="S19" i="29"/>
  <c r="R19" i="29"/>
  <c r="Q19" i="29"/>
  <c r="P19" i="29"/>
  <c r="E19" i="29"/>
  <c r="T19" i="29" s="1"/>
  <c r="O17" i="29"/>
  <c r="N17" i="29"/>
  <c r="M17" i="29"/>
  <c r="L17" i="29"/>
  <c r="K17" i="29"/>
  <c r="J17" i="29"/>
  <c r="I17" i="29"/>
  <c r="H17" i="29"/>
  <c r="R17" i="29" s="1"/>
  <c r="G17" i="29"/>
  <c r="F17" i="29"/>
  <c r="C17" i="29"/>
  <c r="E17" i="29" s="1"/>
  <c r="B17" i="29"/>
  <c r="S16" i="29"/>
  <c r="R16" i="29"/>
  <c r="Q16" i="29"/>
  <c r="P16" i="29"/>
  <c r="E16" i="29"/>
  <c r="T16" i="29" s="1"/>
  <c r="T15" i="29"/>
  <c r="S15" i="29"/>
  <c r="R15" i="29"/>
  <c r="Q15" i="29"/>
  <c r="P15" i="29"/>
  <c r="E15" i="29"/>
  <c r="U15" i="29" s="1"/>
  <c r="S14" i="29"/>
  <c r="R14" i="29"/>
  <c r="Q14" i="29"/>
  <c r="P14" i="29"/>
  <c r="E14" i="29"/>
  <c r="S13" i="29"/>
  <c r="R13" i="29"/>
  <c r="Q13" i="29"/>
  <c r="P13" i="29"/>
  <c r="E13" i="29"/>
  <c r="U12" i="29"/>
  <c r="T12" i="29"/>
  <c r="S12" i="29"/>
  <c r="R12" i="29"/>
  <c r="Q12" i="29"/>
  <c r="P12" i="29"/>
  <c r="E12" i="29"/>
  <c r="U11" i="29"/>
  <c r="T11" i="29"/>
  <c r="S11" i="29"/>
  <c r="R11" i="29"/>
  <c r="Q11" i="29"/>
  <c r="P11" i="29"/>
  <c r="E11" i="29"/>
  <c r="S10" i="29"/>
  <c r="R10" i="29"/>
  <c r="Q10" i="29"/>
  <c r="P10" i="29"/>
  <c r="E10" i="29"/>
  <c r="U10" i="29" s="1"/>
  <c r="S9" i="29"/>
  <c r="R9" i="29"/>
  <c r="Q9" i="29"/>
  <c r="P9" i="29"/>
  <c r="E9" i="29"/>
  <c r="T9" i="29" s="1"/>
  <c r="S96" i="28"/>
  <c r="R96" i="28"/>
  <c r="Q96" i="28"/>
  <c r="P96" i="28"/>
  <c r="E96" i="28"/>
  <c r="T96" i="28" s="1"/>
  <c r="T95" i="28"/>
  <c r="S95" i="28"/>
  <c r="R95" i="28"/>
  <c r="Q95" i="28"/>
  <c r="P95" i="28"/>
  <c r="E95" i="28"/>
  <c r="U95" i="28" s="1"/>
  <c r="T94" i="28"/>
  <c r="S94" i="28"/>
  <c r="R94" i="28"/>
  <c r="Q94" i="28"/>
  <c r="P94" i="28"/>
  <c r="E94" i="28"/>
  <c r="U94" i="28" s="1"/>
  <c r="U93" i="28"/>
  <c r="T93" i="28"/>
  <c r="S93" i="28"/>
  <c r="R93" i="28"/>
  <c r="Q93" i="28"/>
  <c r="P93" i="28"/>
  <c r="E93" i="28"/>
  <c r="S92" i="28"/>
  <c r="R92" i="28"/>
  <c r="Q92" i="28"/>
  <c r="P92" i="28"/>
  <c r="E92" i="28"/>
  <c r="U92" i="28" s="1"/>
  <c r="T91" i="28"/>
  <c r="S91" i="28"/>
  <c r="R91" i="28"/>
  <c r="Q91" i="28"/>
  <c r="P91" i="28"/>
  <c r="E91" i="28"/>
  <c r="U91" i="28" s="1"/>
  <c r="S90" i="28"/>
  <c r="R90" i="28"/>
  <c r="Q90" i="28"/>
  <c r="P90" i="28"/>
  <c r="E90" i="28"/>
  <c r="U90" i="28" s="1"/>
  <c r="S89" i="28"/>
  <c r="R89" i="28"/>
  <c r="Q89" i="28"/>
  <c r="P89" i="28"/>
  <c r="E89" i="28"/>
  <c r="U89" i="28" s="1"/>
  <c r="U88" i="28"/>
  <c r="S88" i="28"/>
  <c r="R88" i="28"/>
  <c r="Q88" i="28"/>
  <c r="P88" i="28"/>
  <c r="E88" i="28"/>
  <c r="O75" i="28"/>
  <c r="N75" i="28"/>
  <c r="M75" i="28"/>
  <c r="L75" i="28"/>
  <c r="K75" i="28"/>
  <c r="J75" i="28"/>
  <c r="I75" i="28"/>
  <c r="H75" i="28"/>
  <c r="G75" i="28"/>
  <c r="F75" i="28"/>
  <c r="C75" i="28"/>
  <c r="B75" i="28"/>
  <c r="O74" i="28"/>
  <c r="N74" i="28"/>
  <c r="M74" i="28"/>
  <c r="L74" i="28"/>
  <c r="K74" i="28"/>
  <c r="J74" i="28"/>
  <c r="I74" i="28"/>
  <c r="H74" i="28"/>
  <c r="R74" i="28" s="1"/>
  <c r="G74" i="28"/>
  <c r="F74" i="28"/>
  <c r="E74" i="28"/>
  <c r="C74" i="28"/>
  <c r="B74" i="28"/>
  <c r="O73" i="28"/>
  <c r="N73" i="28"/>
  <c r="M73" i="28"/>
  <c r="L73" i="28"/>
  <c r="K73" i="28"/>
  <c r="J73" i="28"/>
  <c r="I73" i="28"/>
  <c r="H73" i="28"/>
  <c r="P73" i="28" s="1"/>
  <c r="G73" i="28"/>
  <c r="F73" i="28"/>
  <c r="E73" i="28"/>
  <c r="C73" i="28"/>
  <c r="B73" i="28"/>
  <c r="S72" i="28"/>
  <c r="R72" i="28"/>
  <c r="Q72" i="28"/>
  <c r="P72" i="28"/>
  <c r="E72" i="28"/>
  <c r="S71" i="28"/>
  <c r="R71" i="28"/>
  <c r="Q71" i="28"/>
  <c r="P71" i="28"/>
  <c r="T71" i="28" s="1"/>
  <c r="E71" i="28"/>
  <c r="O69" i="28"/>
  <c r="N69" i="28"/>
  <c r="M69" i="28"/>
  <c r="L69" i="28"/>
  <c r="K69" i="28"/>
  <c r="J69" i="28"/>
  <c r="I69" i="28"/>
  <c r="H69" i="28"/>
  <c r="G69" i="28"/>
  <c r="F69" i="28"/>
  <c r="C69" i="28"/>
  <c r="B69" i="28"/>
  <c r="O68" i="28"/>
  <c r="N68" i="28"/>
  <c r="M68" i="28"/>
  <c r="L68" i="28"/>
  <c r="K68" i="28"/>
  <c r="J68" i="28"/>
  <c r="I68" i="28"/>
  <c r="S68" i="28" s="1"/>
  <c r="H68" i="28"/>
  <c r="G68" i="28"/>
  <c r="F68" i="28"/>
  <c r="C68" i="28"/>
  <c r="E68" i="28" s="1"/>
  <c r="B68" i="28"/>
  <c r="S67" i="28"/>
  <c r="R67" i="28"/>
  <c r="Q67" i="28"/>
  <c r="P67" i="28"/>
  <c r="E67" i="28"/>
  <c r="U67" i="28" s="1"/>
  <c r="S66" i="28"/>
  <c r="R66" i="28"/>
  <c r="Q66" i="28"/>
  <c r="P66" i="28"/>
  <c r="E66" i="28"/>
  <c r="U66" i="28" s="1"/>
  <c r="U65" i="28"/>
  <c r="S65" i="28"/>
  <c r="R65" i="28"/>
  <c r="Q65" i="28"/>
  <c r="P65" i="28"/>
  <c r="E65" i="28"/>
  <c r="T65" i="28" s="1"/>
  <c r="S64" i="28"/>
  <c r="R64" i="28"/>
  <c r="Q64" i="28"/>
  <c r="P64" i="28"/>
  <c r="E64" i="28"/>
  <c r="S63" i="28"/>
  <c r="R63" i="28"/>
  <c r="Q63" i="28"/>
  <c r="P63" i="28"/>
  <c r="E63" i="28"/>
  <c r="O61" i="28"/>
  <c r="N61" i="28"/>
  <c r="M61" i="28"/>
  <c r="L61" i="28"/>
  <c r="K61" i="28"/>
  <c r="J61" i="28"/>
  <c r="I61" i="28"/>
  <c r="H61" i="28"/>
  <c r="R61" i="28" s="1"/>
  <c r="C61" i="28"/>
  <c r="B61" i="28"/>
  <c r="S60" i="28"/>
  <c r="R60" i="28"/>
  <c r="Q60" i="28"/>
  <c r="P60" i="28"/>
  <c r="E60" i="28"/>
  <c r="U59" i="28"/>
  <c r="T59" i="28"/>
  <c r="S59" i="28"/>
  <c r="R59" i="28"/>
  <c r="Q59" i="28"/>
  <c r="P59" i="28"/>
  <c r="E59" i="28"/>
  <c r="T58" i="28"/>
  <c r="S58" i="28"/>
  <c r="R58" i="28"/>
  <c r="Q58" i="28"/>
  <c r="P58" i="28"/>
  <c r="E58" i="28"/>
  <c r="U58" i="28" s="1"/>
  <c r="S57" i="28"/>
  <c r="R57" i="28"/>
  <c r="Q57" i="28"/>
  <c r="P57" i="28"/>
  <c r="E57" i="28"/>
  <c r="O55" i="28"/>
  <c r="N55" i="28"/>
  <c r="M55" i="28"/>
  <c r="L55" i="28"/>
  <c r="K55" i="28"/>
  <c r="J55" i="28"/>
  <c r="I55" i="28"/>
  <c r="H55" i="28"/>
  <c r="G55" i="28"/>
  <c r="F55" i="28"/>
  <c r="C55" i="28"/>
  <c r="B55" i="28"/>
  <c r="S54" i="28"/>
  <c r="R54" i="28"/>
  <c r="Q54" i="28"/>
  <c r="P54" i="28"/>
  <c r="E54" i="28"/>
  <c r="S53" i="28"/>
  <c r="R53" i="28"/>
  <c r="Q53" i="28"/>
  <c r="P53" i="28"/>
  <c r="E53" i="28"/>
  <c r="U53" i="28" s="1"/>
  <c r="U52" i="28"/>
  <c r="S52" i="28"/>
  <c r="R52" i="28"/>
  <c r="Q52" i="28"/>
  <c r="P52" i="28"/>
  <c r="E52" i="28"/>
  <c r="T52" i="28" s="1"/>
  <c r="S51" i="28"/>
  <c r="R51" i="28"/>
  <c r="Q51" i="28"/>
  <c r="P51" i="28"/>
  <c r="E51" i="28"/>
  <c r="U51" i="28" s="1"/>
  <c r="U50" i="28"/>
  <c r="S50" i="28"/>
  <c r="R50" i="28"/>
  <c r="Q50" i="28"/>
  <c r="P50" i="28"/>
  <c r="E50" i="28"/>
  <c r="T50" i="28" s="1"/>
  <c r="S49" i="28"/>
  <c r="R49" i="28"/>
  <c r="Q49" i="28"/>
  <c r="P49" i="28"/>
  <c r="E49" i="28"/>
  <c r="S48" i="28"/>
  <c r="R48" i="28"/>
  <c r="Q48" i="28"/>
  <c r="P48" i="28"/>
  <c r="E48" i="28"/>
  <c r="T47" i="28"/>
  <c r="S47" i="28"/>
  <c r="R47" i="28"/>
  <c r="Q47" i="28"/>
  <c r="P47" i="28"/>
  <c r="E47" i="28"/>
  <c r="U47" i="28" s="1"/>
  <c r="S46" i="28"/>
  <c r="R46" i="28"/>
  <c r="Q46" i="28"/>
  <c r="P46" i="28"/>
  <c r="E46" i="28"/>
  <c r="S45" i="28"/>
  <c r="R45" i="28"/>
  <c r="Q45" i="28"/>
  <c r="P45" i="28"/>
  <c r="E45" i="28"/>
  <c r="U45" i="28" s="1"/>
  <c r="U44" i="28"/>
  <c r="T44" i="28"/>
  <c r="S44" i="28"/>
  <c r="R44" i="28"/>
  <c r="Q44" i="28"/>
  <c r="P44" i="28"/>
  <c r="E44" i="28"/>
  <c r="O42" i="28"/>
  <c r="N42" i="28"/>
  <c r="M42" i="28"/>
  <c r="L42" i="28"/>
  <c r="K42" i="28"/>
  <c r="J42" i="28"/>
  <c r="I42" i="28"/>
  <c r="H42" i="28"/>
  <c r="R42" i="28" s="1"/>
  <c r="G42" i="28"/>
  <c r="F42" i="28"/>
  <c r="C42" i="28"/>
  <c r="B42" i="28"/>
  <c r="S41" i="28"/>
  <c r="R41" i="28"/>
  <c r="Q41" i="28"/>
  <c r="P41" i="28"/>
  <c r="E41" i="28"/>
  <c r="U41" i="28" s="1"/>
  <c r="S40" i="28"/>
  <c r="R40" i="28"/>
  <c r="Q40" i="28"/>
  <c r="P40" i="28"/>
  <c r="E40" i="28"/>
  <c r="U40" i="28" s="1"/>
  <c r="S39" i="28"/>
  <c r="R39" i="28"/>
  <c r="Q39" i="28"/>
  <c r="P39" i="28"/>
  <c r="E39" i="28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O35" i="28"/>
  <c r="N35" i="28"/>
  <c r="M35" i="28"/>
  <c r="L35" i="28"/>
  <c r="K35" i="28"/>
  <c r="J35" i="28"/>
  <c r="R35" i="28" s="1"/>
  <c r="I35" i="28"/>
  <c r="H35" i="28"/>
  <c r="G35" i="28"/>
  <c r="F35" i="28"/>
  <c r="C35" i="28"/>
  <c r="B35" i="28"/>
  <c r="T34" i="28"/>
  <c r="S34" i="28"/>
  <c r="R34" i="28"/>
  <c r="Q34" i="28"/>
  <c r="U34" i="28" s="1"/>
  <c r="P34" i="28"/>
  <c r="E34" i="28"/>
  <c r="O32" i="28"/>
  <c r="N32" i="28"/>
  <c r="M32" i="28"/>
  <c r="L32" i="28"/>
  <c r="K32" i="28"/>
  <c r="S32" i="28" s="1"/>
  <c r="J32" i="28"/>
  <c r="I32" i="28"/>
  <c r="H32" i="28"/>
  <c r="G32" i="28"/>
  <c r="F32" i="28"/>
  <c r="C32" i="28"/>
  <c r="B32" i="28"/>
  <c r="S31" i="28"/>
  <c r="R31" i="28"/>
  <c r="Q31" i="28"/>
  <c r="P31" i="28"/>
  <c r="E31" i="28"/>
  <c r="T31" i="28" s="1"/>
  <c r="S30" i="28"/>
  <c r="R30" i="28"/>
  <c r="Q30" i="28"/>
  <c r="P30" i="28"/>
  <c r="E30" i="28"/>
  <c r="S29" i="28"/>
  <c r="R29" i="28"/>
  <c r="Q29" i="28"/>
  <c r="P29" i="28"/>
  <c r="E29" i="28"/>
  <c r="S28" i="28"/>
  <c r="R28" i="28"/>
  <c r="Q28" i="28"/>
  <c r="P28" i="28"/>
  <c r="E28" i="28"/>
  <c r="T28" i="28" s="1"/>
  <c r="O26" i="28"/>
  <c r="N26" i="28"/>
  <c r="M26" i="28"/>
  <c r="L26" i="28"/>
  <c r="K26" i="28"/>
  <c r="J26" i="28"/>
  <c r="I26" i="28"/>
  <c r="S26" i="28" s="1"/>
  <c r="H26" i="28"/>
  <c r="R26" i="28" s="1"/>
  <c r="G26" i="28"/>
  <c r="F26" i="28"/>
  <c r="C26" i="28"/>
  <c r="B26" i="28"/>
  <c r="E26" i="28" s="1"/>
  <c r="S25" i="28"/>
  <c r="R25" i="28"/>
  <c r="Q25" i="28"/>
  <c r="P25" i="28"/>
  <c r="E25" i="28"/>
  <c r="T25" i="28" s="1"/>
  <c r="S24" i="28"/>
  <c r="R24" i="28"/>
  <c r="Q24" i="28"/>
  <c r="P24" i="28"/>
  <c r="E24" i="28"/>
  <c r="U24" i="28" s="1"/>
  <c r="S23" i="28"/>
  <c r="R23" i="28"/>
  <c r="Q23" i="28"/>
  <c r="P23" i="28"/>
  <c r="E23" i="28"/>
  <c r="T22" i="28"/>
  <c r="S22" i="28"/>
  <c r="R22" i="28"/>
  <c r="Q22" i="28"/>
  <c r="P22" i="28"/>
  <c r="E22" i="28"/>
  <c r="U22" i="28" s="1"/>
  <c r="S21" i="28"/>
  <c r="R21" i="28"/>
  <c r="Q21" i="28"/>
  <c r="P21" i="28"/>
  <c r="E21" i="28"/>
  <c r="S20" i="28"/>
  <c r="R20" i="28"/>
  <c r="Q20" i="28"/>
  <c r="P20" i="28"/>
  <c r="E20" i="28"/>
  <c r="S19" i="28"/>
  <c r="R19" i="28"/>
  <c r="Q19" i="28"/>
  <c r="P19" i="28"/>
  <c r="E19" i="28"/>
  <c r="U19" i="28" s="1"/>
  <c r="O17" i="28"/>
  <c r="N17" i="28"/>
  <c r="M17" i="28"/>
  <c r="L17" i="28"/>
  <c r="K17" i="28"/>
  <c r="J17" i="28"/>
  <c r="I17" i="28"/>
  <c r="S17" i="28" s="1"/>
  <c r="H17" i="28"/>
  <c r="G17" i="28"/>
  <c r="F17" i="28"/>
  <c r="C17" i="28"/>
  <c r="B17" i="28"/>
  <c r="E17" i="28" s="1"/>
  <c r="T16" i="28"/>
  <c r="S16" i="28"/>
  <c r="R16" i="28"/>
  <c r="Q16" i="28"/>
  <c r="P16" i="28"/>
  <c r="E16" i="28"/>
  <c r="U16" i="28" s="1"/>
  <c r="S15" i="28"/>
  <c r="R15" i="28"/>
  <c r="Q15" i="28"/>
  <c r="P15" i="28"/>
  <c r="E15" i="28"/>
  <c r="U14" i="28"/>
  <c r="S14" i="28"/>
  <c r="R14" i="28"/>
  <c r="Q14" i="28"/>
  <c r="P14" i="28"/>
  <c r="E14" i="28"/>
  <c r="T14" i="28" s="1"/>
  <c r="U13" i="28"/>
  <c r="S13" i="28"/>
  <c r="R13" i="28"/>
  <c r="Q13" i="28"/>
  <c r="P13" i="28"/>
  <c r="E13" i="28"/>
  <c r="T13" i="28" s="1"/>
  <c r="U12" i="28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T10" i="28"/>
  <c r="S10" i="28"/>
  <c r="R10" i="28"/>
  <c r="Q10" i="28"/>
  <c r="P10" i="28"/>
  <c r="E10" i="28"/>
  <c r="U9" i="28"/>
  <c r="T9" i="28"/>
  <c r="S9" i="28"/>
  <c r="R9" i="28"/>
  <c r="Q9" i="28"/>
  <c r="P9" i="28"/>
  <c r="E9" i="28"/>
  <c r="S96" i="27"/>
  <c r="R96" i="27"/>
  <c r="Q96" i="27"/>
  <c r="P96" i="27"/>
  <c r="E96" i="27"/>
  <c r="T95" i="27"/>
  <c r="S95" i="27"/>
  <c r="R95" i="27"/>
  <c r="Q95" i="27"/>
  <c r="P95" i="27"/>
  <c r="E95" i="27"/>
  <c r="U95" i="27" s="1"/>
  <c r="U94" i="27"/>
  <c r="S94" i="27"/>
  <c r="R94" i="27"/>
  <c r="Q94" i="27"/>
  <c r="P94" i="27"/>
  <c r="E94" i="27"/>
  <c r="T94" i="27" s="1"/>
  <c r="S93" i="27"/>
  <c r="R93" i="27"/>
  <c r="Q93" i="27"/>
  <c r="P93" i="27"/>
  <c r="E93" i="27"/>
  <c r="U93" i="27" s="1"/>
  <c r="S92" i="27"/>
  <c r="R92" i="27"/>
  <c r="Q92" i="27"/>
  <c r="P92" i="27"/>
  <c r="E92" i="27"/>
  <c r="S91" i="27"/>
  <c r="R91" i="27"/>
  <c r="Q91" i="27"/>
  <c r="P91" i="27"/>
  <c r="E91" i="27"/>
  <c r="U91" i="27" s="1"/>
  <c r="T90" i="27"/>
  <c r="S90" i="27"/>
  <c r="R90" i="27"/>
  <c r="Q90" i="27"/>
  <c r="P90" i="27"/>
  <c r="E90" i="27"/>
  <c r="U90" i="27" s="1"/>
  <c r="U89" i="27"/>
  <c r="T89" i="27"/>
  <c r="S89" i="27"/>
  <c r="R89" i="27"/>
  <c r="Q89" i="27"/>
  <c r="P89" i="27"/>
  <c r="E89" i="27"/>
  <c r="T88" i="27"/>
  <c r="S88" i="27"/>
  <c r="R88" i="27"/>
  <c r="Q88" i="27"/>
  <c r="P88" i="27"/>
  <c r="E88" i="27"/>
  <c r="U88" i="27" s="1"/>
  <c r="O75" i="27"/>
  <c r="N75" i="27"/>
  <c r="M75" i="27"/>
  <c r="L75" i="27"/>
  <c r="K75" i="27"/>
  <c r="J75" i="27"/>
  <c r="I75" i="27"/>
  <c r="H75" i="27"/>
  <c r="G75" i="27"/>
  <c r="F75" i="27"/>
  <c r="C75" i="27"/>
  <c r="B75" i="27"/>
  <c r="O74" i="27"/>
  <c r="N74" i="27"/>
  <c r="M74" i="27"/>
  <c r="L74" i="27"/>
  <c r="K74" i="27"/>
  <c r="J74" i="27"/>
  <c r="I74" i="27"/>
  <c r="S74" i="27" s="1"/>
  <c r="H74" i="27"/>
  <c r="P74" i="27" s="1"/>
  <c r="G74" i="27"/>
  <c r="F74" i="27"/>
  <c r="C74" i="27"/>
  <c r="B74" i="27"/>
  <c r="O73" i="27"/>
  <c r="N73" i="27"/>
  <c r="M73" i="27"/>
  <c r="L73" i="27"/>
  <c r="K73" i="27"/>
  <c r="S73" i="27" s="1"/>
  <c r="J73" i="27"/>
  <c r="R73" i="27" s="1"/>
  <c r="I73" i="27"/>
  <c r="H73" i="27"/>
  <c r="G73" i="27"/>
  <c r="F73" i="27"/>
  <c r="C73" i="27"/>
  <c r="B73" i="27"/>
  <c r="S72" i="27"/>
  <c r="R72" i="27"/>
  <c r="Q72" i="27"/>
  <c r="P72" i="27"/>
  <c r="E72" i="27"/>
  <c r="S71" i="27"/>
  <c r="R71" i="27"/>
  <c r="Q71" i="27"/>
  <c r="P71" i="27"/>
  <c r="E71" i="27"/>
  <c r="T71" i="27" s="1"/>
  <c r="O69" i="27"/>
  <c r="N69" i="27"/>
  <c r="M69" i="27"/>
  <c r="L69" i="27"/>
  <c r="K69" i="27"/>
  <c r="J69" i="27"/>
  <c r="I69" i="27"/>
  <c r="H69" i="27"/>
  <c r="G69" i="27"/>
  <c r="F69" i="27"/>
  <c r="C69" i="27"/>
  <c r="B69" i="27"/>
  <c r="O68" i="27"/>
  <c r="N68" i="27"/>
  <c r="M68" i="27"/>
  <c r="L68" i="27"/>
  <c r="K68" i="27"/>
  <c r="J68" i="27"/>
  <c r="I68" i="27"/>
  <c r="S68" i="27" s="1"/>
  <c r="H68" i="27"/>
  <c r="G68" i="27"/>
  <c r="F68" i="27"/>
  <c r="C68" i="27"/>
  <c r="B68" i="27"/>
  <c r="U67" i="27"/>
  <c r="T67" i="27"/>
  <c r="S67" i="27"/>
  <c r="R67" i="27"/>
  <c r="Q67" i="27"/>
  <c r="P67" i="27"/>
  <c r="E67" i="27"/>
  <c r="S66" i="27"/>
  <c r="R66" i="27"/>
  <c r="Q66" i="27"/>
  <c r="P66" i="27"/>
  <c r="E66" i="27"/>
  <c r="S65" i="27"/>
  <c r="R65" i="27"/>
  <c r="Q65" i="27"/>
  <c r="P65" i="27"/>
  <c r="E65" i="27"/>
  <c r="U65" i="27" s="1"/>
  <c r="S64" i="27"/>
  <c r="R64" i="27"/>
  <c r="Q64" i="27"/>
  <c r="P64" i="27"/>
  <c r="E64" i="27"/>
  <c r="U64" i="27" s="1"/>
  <c r="S63" i="27"/>
  <c r="R63" i="27"/>
  <c r="Q63" i="27"/>
  <c r="P63" i="27"/>
  <c r="E63" i="27"/>
  <c r="U63" i="27" s="1"/>
  <c r="O61" i="27"/>
  <c r="N61" i="27"/>
  <c r="M61" i="27"/>
  <c r="L61" i="27"/>
  <c r="K61" i="27"/>
  <c r="J61" i="27"/>
  <c r="I61" i="27"/>
  <c r="H61" i="27"/>
  <c r="C61" i="27"/>
  <c r="B61" i="27"/>
  <c r="E61" i="27" s="1"/>
  <c r="S60" i="27"/>
  <c r="R60" i="27"/>
  <c r="Q60" i="27"/>
  <c r="P60" i="27"/>
  <c r="E60" i="27"/>
  <c r="S59" i="27"/>
  <c r="R59" i="27"/>
  <c r="Q59" i="27"/>
  <c r="P59" i="27"/>
  <c r="E59" i="27"/>
  <c r="U59" i="27" s="1"/>
  <c r="S58" i="27"/>
  <c r="R58" i="27"/>
  <c r="Q58" i="27"/>
  <c r="P58" i="27"/>
  <c r="E58" i="27"/>
  <c r="U58" i="27" s="1"/>
  <c r="U57" i="27"/>
  <c r="S57" i="27"/>
  <c r="R57" i="27"/>
  <c r="Q57" i="27"/>
  <c r="P57" i="27"/>
  <c r="E57" i="27"/>
  <c r="T57" i="27" s="1"/>
  <c r="O55" i="27"/>
  <c r="N55" i="27"/>
  <c r="M55" i="27"/>
  <c r="L55" i="27"/>
  <c r="K55" i="27"/>
  <c r="J55" i="27"/>
  <c r="I55" i="27"/>
  <c r="H55" i="27"/>
  <c r="G55" i="27"/>
  <c r="F55" i="27"/>
  <c r="C55" i="27"/>
  <c r="B55" i="27"/>
  <c r="U54" i="27"/>
  <c r="T54" i="27"/>
  <c r="S54" i="27"/>
  <c r="R54" i="27"/>
  <c r="Q54" i="27"/>
  <c r="P54" i="27"/>
  <c r="E54" i="27"/>
  <c r="T53" i="27"/>
  <c r="S53" i="27"/>
  <c r="R53" i="27"/>
  <c r="Q53" i="27"/>
  <c r="P53" i="27"/>
  <c r="E53" i="27"/>
  <c r="U53" i="27" s="1"/>
  <c r="S52" i="27"/>
  <c r="R52" i="27"/>
  <c r="Q52" i="27"/>
  <c r="P52" i="27"/>
  <c r="E52" i="27"/>
  <c r="U51" i="27"/>
  <c r="S51" i="27"/>
  <c r="R51" i="27"/>
  <c r="Q51" i="27"/>
  <c r="P51" i="27"/>
  <c r="E51" i="27"/>
  <c r="T51" i="27" s="1"/>
  <c r="S50" i="27"/>
  <c r="R50" i="27"/>
  <c r="Q50" i="27"/>
  <c r="P50" i="27"/>
  <c r="E50" i="27"/>
  <c r="U50" i="27" s="1"/>
  <c r="T49" i="27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S47" i="27"/>
  <c r="R47" i="27"/>
  <c r="Q47" i="27"/>
  <c r="P47" i="27"/>
  <c r="E47" i="27"/>
  <c r="U47" i="27" s="1"/>
  <c r="S46" i="27"/>
  <c r="R46" i="27"/>
  <c r="Q46" i="27"/>
  <c r="P46" i="27"/>
  <c r="E46" i="27"/>
  <c r="S45" i="27"/>
  <c r="R45" i="27"/>
  <c r="Q45" i="27"/>
  <c r="P45" i="27"/>
  <c r="E45" i="27"/>
  <c r="S44" i="27"/>
  <c r="R44" i="27"/>
  <c r="Q44" i="27"/>
  <c r="P44" i="27"/>
  <c r="E44" i="27"/>
  <c r="U44" i="27" s="1"/>
  <c r="O42" i="27"/>
  <c r="N42" i="27"/>
  <c r="M42" i="27"/>
  <c r="L42" i="27"/>
  <c r="K42" i="27"/>
  <c r="J42" i="27"/>
  <c r="I42" i="27"/>
  <c r="S42" i="27" s="1"/>
  <c r="H42" i="27"/>
  <c r="R42" i="27" s="1"/>
  <c r="G42" i="27"/>
  <c r="F42" i="27"/>
  <c r="C42" i="27"/>
  <c r="B42" i="27"/>
  <c r="T41" i="27"/>
  <c r="S41" i="27"/>
  <c r="R41" i="27"/>
  <c r="Q41" i="27"/>
  <c r="P41" i="27"/>
  <c r="E41" i="27"/>
  <c r="U41" i="27" s="1"/>
  <c r="U40" i="27"/>
  <c r="S40" i="27"/>
  <c r="R40" i="27"/>
  <c r="Q40" i="27"/>
  <c r="P40" i="27"/>
  <c r="E40" i="27"/>
  <c r="T40" i="27" s="1"/>
  <c r="U39" i="27"/>
  <c r="S39" i="27"/>
  <c r="R39" i="27"/>
  <c r="Q39" i="27"/>
  <c r="P39" i="27"/>
  <c r="E39" i="27"/>
  <c r="T39" i="27" s="1"/>
  <c r="S38" i="27"/>
  <c r="R38" i="27"/>
  <c r="Q38" i="27"/>
  <c r="P38" i="27"/>
  <c r="T38" i="27" s="1"/>
  <c r="E38" i="27"/>
  <c r="S37" i="27"/>
  <c r="R37" i="27"/>
  <c r="Q37" i="27"/>
  <c r="P37" i="27"/>
  <c r="E37" i="27"/>
  <c r="O35" i="27"/>
  <c r="N35" i="27"/>
  <c r="M35" i="27"/>
  <c r="L35" i="27"/>
  <c r="K35" i="27"/>
  <c r="S35" i="27" s="1"/>
  <c r="J35" i="27"/>
  <c r="I35" i="27"/>
  <c r="H35" i="27"/>
  <c r="G35" i="27"/>
  <c r="F35" i="27"/>
  <c r="C35" i="27"/>
  <c r="B35" i="27"/>
  <c r="S34" i="27"/>
  <c r="R34" i="27"/>
  <c r="Q34" i="27"/>
  <c r="P34" i="27"/>
  <c r="T34" i="27" s="1"/>
  <c r="E34" i="27"/>
  <c r="U34" i="27" s="1"/>
  <c r="O32" i="27"/>
  <c r="N32" i="27"/>
  <c r="M32" i="27"/>
  <c r="L32" i="27"/>
  <c r="K32" i="27"/>
  <c r="J32" i="27"/>
  <c r="I32" i="27"/>
  <c r="S32" i="27" s="1"/>
  <c r="H32" i="27"/>
  <c r="R32" i="27" s="1"/>
  <c r="G32" i="27"/>
  <c r="F32" i="27"/>
  <c r="C32" i="27"/>
  <c r="B32" i="27"/>
  <c r="U31" i="27"/>
  <c r="T31" i="27"/>
  <c r="S31" i="27"/>
  <c r="R31" i="27"/>
  <c r="Q31" i="27"/>
  <c r="P31" i="27"/>
  <c r="E31" i="27"/>
  <c r="T30" i="27"/>
  <c r="S30" i="27"/>
  <c r="R30" i="27"/>
  <c r="Q30" i="27"/>
  <c r="P30" i="27"/>
  <c r="E30" i="27"/>
  <c r="U30" i="27" s="1"/>
  <c r="S29" i="27"/>
  <c r="R29" i="27"/>
  <c r="Q29" i="27"/>
  <c r="P29" i="27"/>
  <c r="E29" i="27"/>
  <c r="U29" i="27" s="1"/>
  <c r="T28" i="27"/>
  <c r="S28" i="27"/>
  <c r="R28" i="27"/>
  <c r="Q28" i="27"/>
  <c r="P28" i="27"/>
  <c r="E28" i="27"/>
  <c r="U28" i="27" s="1"/>
  <c r="O26" i="27"/>
  <c r="N26" i="27"/>
  <c r="M26" i="27"/>
  <c r="L26" i="27"/>
  <c r="K26" i="27"/>
  <c r="J26" i="27"/>
  <c r="I26" i="27"/>
  <c r="S26" i="27" s="1"/>
  <c r="H26" i="27"/>
  <c r="G26" i="27"/>
  <c r="F26" i="27"/>
  <c r="C26" i="27"/>
  <c r="B26" i="27"/>
  <c r="S25" i="27"/>
  <c r="R25" i="27"/>
  <c r="Q25" i="27"/>
  <c r="P25" i="27"/>
  <c r="E25" i="27"/>
  <c r="U25" i="27" s="1"/>
  <c r="S24" i="27"/>
  <c r="R24" i="27"/>
  <c r="Q24" i="27"/>
  <c r="P24" i="27"/>
  <c r="E24" i="27"/>
  <c r="U24" i="27" s="1"/>
  <c r="S23" i="27"/>
  <c r="R23" i="27"/>
  <c r="Q23" i="27"/>
  <c r="P23" i="27"/>
  <c r="E23" i="27"/>
  <c r="S22" i="27"/>
  <c r="R22" i="27"/>
  <c r="Q22" i="27"/>
  <c r="P22" i="27"/>
  <c r="E22" i="27"/>
  <c r="T22" i="27" s="1"/>
  <c r="T21" i="27"/>
  <c r="S21" i="27"/>
  <c r="R21" i="27"/>
  <c r="Q21" i="27"/>
  <c r="P21" i="27"/>
  <c r="E21" i="27"/>
  <c r="U21" i="27" s="1"/>
  <c r="T20" i="27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O17" i="27"/>
  <c r="N17" i="27"/>
  <c r="M17" i="27"/>
  <c r="L17" i="27"/>
  <c r="K17" i="27"/>
  <c r="S17" i="27" s="1"/>
  <c r="J17" i="27"/>
  <c r="I17" i="27"/>
  <c r="H17" i="27"/>
  <c r="P17" i="27" s="1"/>
  <c r="G17" i="27"/>
  <c r="F17" i="27"/>
  <c r="C17" i="27"/>
  <c r="B17" i="27"/>
  <c r="E17" i="27" s="1"/>
  <c r="T16" i="27"/>
  <c r="S16" i="27"/>
  <c r="R16" i="27"/>
  <c r="Q16" i="27"/>
  <c r="P16" i="27"/>
  <c r="E16" i="27"/>
  <c r="U16" i="27" s="1"/>
  <c r="S15" i="27"/>
  <c r="R15" i="27"/>
  <c r="Q15" i="27"/>
  <c r="P15" i="27"/>
  <c r="E15" i="27"/>
  <c r="S14" i="27"/>
  <c r="R14" i="27"/>
  <c r="Q14" i="27"/>
  <c r="P14" i="27"/>
  <c r="E14" i="27"/>
  <c r="U14" i="27" s="1"/>
  <c r="T13" i="27"/>
  <c r="S13" i="27"/>
  <c r="R13" i="27"/>
  <c r="Q13" i="27"/>
  <c r="P13" i="27"/>
  <c r="E13" i="27"/>
  <c r="U13" i="27" s="1"/>
  <c r="S12" i="27"/>
  <c r="R12" i="27"/>
  <c r="Q12" i="27"/>
  <c r="P12" i="27"/>
  <c r="E12" i="27"/>
  <c r="S11" i="27"/>
  <c r="R11" i="27"/>
  <c r="Q11" i="27"/>
  <c r="P11" i="27"/>
  <c r="E11" i="27"/>
  <c r="U11" i="27" s="1"/>
  <c r="S10" i="27"/>
  <c r="R10" i="27"/>
  <c r="Q10" i="27"/>
  <c r="P10" i="27"/>
  <c r="E10" i="27"/>
  <c r="S9" i="27"/>
  <c r="R9" i="27"/>
  <c r="Q9" i="27"/>
  <c r="P9" i="27"/>
  <c r="E9" i="27"/>
  <c r="S96" i="26"/>
  <c r="R96" i="26"/>
  <c r="Q96" i="26"/>
  <c r="P96" i="26"/>
  <c r="E96" i="26"/>
  <c r="S95" i="26"/>
  <c r="R95" i="26"/>
  <c r="Q95" i="26"/>
  <c r="P95" i="26"/>
  <c r="E95" i="26"/>
  <c r="U94" i="26"/>
  <c r="T94" i="26"/>
  <c r="S94" i="26"/>
  <c r="R94" i="26"/>
  <c r="Q94" i="26"/>
  <c r="P94" i="26"/>
  <c r="E94" i="26"/>
  <c r="S93" i="26"/>
  <c r="R93" i="26"/>
  <c r="Q93" i="26"/>
  <c r="P93" i="26"/>
  <c r="E93" i="26"/>
  <c r="S92" i="26"/>
  <c r="R92" i="26"/>
  <c r="Q92" i="26"/>
  <c r="P92" i="26"/>
  <c r="E92" i="26"/>
  <c r="U91" i="26"/>
  <c r="S91" i="26"/>
  <c r="R91" i="26"/>
  <c r="Q91" i="26"/>
  <c r="P91" i="26"/>
  <c r="E91" i="26"/>
  <c r="T91" i="26" s="1"/>
  <c r="S90" i="26"/>
  <c r="R90" i="26"/>
  <c r="Q90" i="26"/>
  <c r="P90" i="26"/>
  <c r="E90" i="26"/>
  <c r="S89" i="26"/>
  <c r="R89" i="26"/>
  <c r="Q89" i="26"/>
  <c r="P89" i="26"/>
  <c r="E89" i="26"/>
  <c r="S88" i="26"/>
  <c r="R88" i="26"/>
  <c r="Q88" i="26"/>
  <c r="P88" i="26"/>
  <c r="E88" i="26"/>
  <c r="O75" i="26"/>
  <c r="N75" i="26"/>
  <c r="M75" i="26"/>
  <c r="L75" i="26"/>
  <c r="K75" i="26"/>
  <c r="J75" i="26"/>
  <c r="I75" i="26"/>
  <c r="H75" i="26"/>
  <c r="G75" i="26"/>
  <c r="F75" i="26"/>
  <c r="C75" i="26"/>
  <c r="B75" i="26"/>
  <c r="O74" i="26"/>
  <c r="N74" i="26"/>
  <c r="M74" i="26"/>
  <c r="L74" i="26"/>
  <c r="K74" i="26"/>
  <c r="J74" i="26"/>
  <c r="I74" i="26"/>
  <c r="H74" i="26"/>
  <c r="P74" i="26" s="1"/>
  <c r="G74" i="26"/>
  <c r="F74" i="26"/>
  <c r="C74" i="26"/>
  <c r="E74" i="26" s="1"/>
  <c r="B74" i="26"/>
  <c r="O73" i="26"/>
  <c r="N73" i="26"/>
  <c r="M73" i="26"/>
  <c r="L73" i="26"/>
  <c r="K73" i="26"/>
  <c r="S73" i="26" s="1"/>
  <c r="J73" i="26"/>
  <c r="I73" i="26"/>
  <c r="H73" i="26"/>
  <c r="R73" i="26" s="1"/>
  <c r="G73" i="26"/>
  <c r="F73" i="26"/>
  <c r="C73" i="26"/>
  <c r="B73" i="26"/>
  <c r="S72" i="26"/>
  <c r="R72" i="26"/>
  <c r="Q72" i="26"/>
  <c r="P72" i="26"/>
  <c r="E72" i="26"/>
  <c r="U71" i="26"/>
  <c r="S71" i="26"/>
  <c r="R71" i="26"/>
  <c r="Q71" i="26"/>
  <c r="P71" i="26"/>
  <c r="T71" i="26" s="1"/>
  <c r="E71" i="26"/>
  <c r="O69" i="26"/>
  <c r="N69" i="26"/>
  <c r="M69" i="26"/>
  <c r="L69" i="26"/>
  <c r="K69" i="26"/>
  <c r="J69" i="26"/>
  <c r="I69" i="26"/>
  <c r="S69" i="26" s="1"/>
  <c r="H69" i="26"/>
  <c r="G69" i="26"/>
  <c r="F69" i="26"/>
  <c r="C69" i="26"/>
  <c r="B69" i="26"/>
  <c r="S68" i="26"/>
  <c r="O68" i="26"/>
  <c r="N68" i="26"/>
  <c r="M68" i="26"/>
  <c r="L68" i="26"/>
  <c r="K68" i="26"/>
  <c r="J68" i="26"/>
  <c r="I68" i="26"/>
  <c r="H68" i="26"/>
  <c r="R68" i="26" s="1"/>
  <c r="G68" i="26"/>
  <c r="F68" i="26"/>
  <c r="C68" i="26"/>
  <c r="B68" i="26"/>
  <c r="S67" i="26"/>
  <c r="R67" i="26"/>
  <c r="Q67" i="26"/>
  <c r="P67" i="26"/>
  <c r="E67" i="26"/>
  <c r="U67" i="26" s="1"/>
  <c r="S66" i="26"/>
  <c r="R66" i="26"/>
  <c r="Q66" i="26"/>
  <c r="P66" i="26"/>
  <c r="E66" i="26"/>
  <c r="T65" i="26"/>
  <c r="S65" i="26"/>
  <c r="R65" i="26"/>
  <c r="Q65" i="26"/>
  <c r="P65" i="26"/>
  <c r="E65" i="26"/>
  <c r="U65" i="26" s="1"/>
  <c r="T64" i="26"/>
  <c r="S64" i="26"/>
  <c r="R64" i="26"/>
  <c r="Q64" i="26"/>
  <c r="P64" i="26"/>
  <c r="E64" i="26"/>
  <c r="U64" i="26" s="1"/>
  <c r="S63" i="26"/>
  <c r="R63" i="26"/>
  <c r="Q63" i="26"/>
  <c r="P63" i="26"/>
  <c r="E63" i="26"/>
  <c r="O61" i="26"/>
  <c r="N61" i="26"/>
  <c r="M61" i="26"/>
  <c r="L61" i="26"/>
  <c r="K61" i="26"/>
  <c r="J61" i="26"/>
  <c r="I61" i="26"/>
  <c r="S61" i="26" s="1"/>
  <c r="H61" i="26"/>
  <c r="C61" i="26"/>
  <c r="B61" i="26"/>
  <c r="S60" i="26"/>
  <c r="R60" i="26"/>
  <c r="Q60" i="26"/>
  <c r="P60" i="26"/>
  <c r="E60" i="26"/>
  <c r="T60" i="26" s="1"/>
  <c r="S59" i="26"/>
  <c r="R59" i="26"/>
  <c r="Q59" i="26"/>
  <c r="P59" i="26"/>
  <c r="E59" i="26"/>
  <c r="S58" i="26"/>
  <c r="R58" i="26"/>
  <c r="Q58" i="26"/>
  <c r="P58" i="26"/>
  <c r="E58" i="26"/>
  <c r="U58" i="26" s="1"/>
  <c r="S57" i="26"/>
  <c r="R57" i="26"/>
  <c r="Q57" i="26"/>
  <c r="P57" i="26"/>
  <c r="E57" i="26"/>
  <c r="U57" i="26" s="1"/>
  <c r="O55" i="26"/>
  <c r="N55" i="26"/>
  <c r="M55" i="26"/>
  <c r="L55" i="26"/>
  <c r="K55" i="26"/>
  <c r="J55" i="26"/>
  <c r="I55" i="26"/>
  <c r="S55" i="26" s="1"/>
  <c r="H55" i="26"/>
  <c r="G55" i="26"/>
  <c r="F55" i="26"/>
  <c r="C55" i="26"/>
  <c r="B55" i="26"/>
  <c r="S54" i="26"/>
  <c r="R54" i="26"/>
  <c r="Q54" i="26"/>
  <c r="P54" i="26"/>
  <c r="E54" i="26"/>
  <c r="U54" i="26" s="1"/>
  <c r="S53" i="26"/>
  <c r="R53" i="26"/>
  <c r="Q53" i="26"/>
  <c r="P53" i="26"/>
  <c r="E53" i="26"/>
  <c r="S52" i="26"/>
  <c r="R52" i="26"/>
  <c r="Q52" i="26"/>
  <c r="P52" i="26"/>
  <c r="E52" i="26"/>
  <c r="U52" i="26" s="1"/>
  <c r="S51" i="26"/>
  <c r="R51" i="26"/>
  <c r="Q51" i="26"/>
  <c r="P51" i="26"/>
  <c r="E51" i="26"/>
  <c r="T50" i="26"/>
  <c r="S50" i="26"/>
  <c r="R50" i="26"/>
  <c r="Q50" i="26"/>
  <c r="P50" i="26"/>
  <c r="E50" i="26"/>
  <c r="U50" i="26" s="1"/>
  <c r="S49" i="26"/>
  <c r="R49" i="26"/>
  <c r="Q49" i="26"/>
  <c r="P49" i="26"/>
  <c r="E49" i="26"/>
  <c r="T49" i="26" s="1"/>
  <c r="S48" i="26"/>
  <c r="R48" i="26"/>
  <c r="Q48" i="26"/>
  <c r="P48" i="26"/>
  <c r="E48" i="26"/>
  <c r="U48" i="26" s="1"/>
  <c r="S47" i="26"/>
  <c r="R47" i="26"/>
  <c r="Q47" i="26"/>
  <c r="P47" i="26"/>
  <c r="E47" i="26"/>
  <c r="T47" i="26" s="1"/>
  <c r="S46" i="26"/>
  <c r="R46" i="26"/>
  <c r="Q46" i="26"/>
  <c r="P46" i="26"/>
  <c r="E46" i="26"/>
  <c r="U45" i="26"/>
  <c r="S45" i="26"/>
  <c r="R45" i="26"/>
  <c r="Q45" i="26"/>
  <c r="P45" i="26"/>
  <c r="E45" i="26"/>
  <c r="T45" i="26" s="1"/>
  <c r="S44" i="26"/>
  <c r="R44" i="26"/>
  <c r="Q44" i="26"/>
  <c r="P44" i="26"/>
  <c r="E44" i="26"/>
  <c r="O42" i="26"/>
  <c r="N42" i="26"/>
  <c r="M42" i="26"/>
  <c r="L42" i="26"/>
  <c r="K42" i="26"/>
  <c r="J42" i="26"/>
  <c r="I42" i="26"/>
  <c r="H42" i="26"/>
  <c r="G42" i="26"/>
  <c r="F42" i="26"/>
  <c r="C42" i="26"/>
  <c r="B42" i="26"/>
  <c r="T41" i="26"/>
  <c r="S41" i="26"/>
  <c r="R41" i="26"/>
  <c r="Q41" i="26"/>
  <c r="P41" i="26"/>
  <c r="E41" i="26"/>
  <c r="U41" i="26" s="1"/>
  <c r="S40" i="26"/>
  <c r="R40" i="26"/>
  <c r="Q40" i="26"/>
  <c r="U40" i="26" s="1"/>
  <c r="P40" i="26"/>
  <c r="E40" i="26"/>
  <c r="T40" i="26" s="1"/>
  <c r="S39" i="26"/>
  <c r="R39" i="26"/>
  <c r="Q39" i="26"/>
  <c r="P39" i="26"/>
  <c r="E39" i="26"/>
  <c r="S38" i="26"/>
  <c r="R38" i="26"/>
  <c r="Q38" i="26"/>
  <c r="P38" i="26"/>
  <c r="E38" i="26"/>
  <c r="S37" i="26"/>
  <c r="R37" i="26"/>
  <c r="Q37" i="26"/>
  <c r="P37" i="26"/>
  <c r="T37" i="26" s="1"/>
  <c r="E37" i="26"/>
  <c r="O35" i="26"/>
  <c r="N35" i="26"/>
  <c r="M35" i="26"/>
  <c r="Q35" i="26" s="1"/>
  <c r="L35" i="26"/>
  <c r="K35" i="26"/>
  <c r="J35" i="26"/>
  <c r="I35" i="26"/>
  <c r="S35" i="26" s="1"/>
  <c r="H35" i="26"/>
  <c r="G35" i="26"/>
  <c r="F35" i="26"/>
  <c r="C35" i="26"/>
  <c r="B35" i="26"/>
  <c r="E35" i="26" s="1"/>
  <c r="S34" i="26"/>
  <c r="R34" i="26"/>
  <c r="Q34" i="26"/>
  <c r="U34" i="26" s="1"/>
  <c r="P34" i="26"/>
  <c r="E34" i="26"/>
  <c r="T34" i="26" s="1"/>
  <c r="O32" i="26"/>
  <c r="N32" i="26"/>
  <c r="M32" i="26"/>
  <c r="L32" i="26"/>
  <c r="K32" i="26"/>
  <c r="J32" i="26"/>
  <c r="I32" i="26"/>
  <c r="H32" i="26"/>
  <c r="R32" i="26" s="1"/>
  <c r="G32" i="26"/>
  <c r="F32" i="26"/>
  <c r="C32" i="26"/>
  <c r="B32" i="26"/>
  <c r="S31" i="26"/>
  <c r="R31" i="26"/>
  <c r="Q31" i="26"/>
  <c r="P31" i="26"/>
  <c r="E31" i="26"/>
  <c r="U31" i="26" s="1"/>
  <c r="T30" i="26"/>
  <c r="S30" i="26"/>
  <c r="R30" i="26"/>
  <c r="Q30" i="26"/>
  <c r="P30" i="26"/>
  <c r="E30" i="26"/>
  <c r="U30" i="26" s="1"/>
  <c r="S29" i="26"/>
  <c r="R29" i="26"/>
  <c r="Q29" i="26"/>
  <c r="P29" i="26"/>
  <c r="E29" i="26"/>
  <c r="S28" i="26"/>
  <c r="R28" i="26"/>
  <c r="Q28" i="26"/>
  <c r="P28" i="26"/>
  <c r="E28" i="26"/>
  <c r="U28" i="26" s="1"/>
  <c r="O26" i="26"/>
  <c r="N26" i="26"/>
  <c r="M26" i="26"/>
  <c r="L26" i="26"/>
  <c r="K26" i="26"/>
  <c r="J26" i="26"/>
  <c r="I26" i="26"/>
  <c r="S26" i="26" s="1"/>
  <c r="H26" i="26"/>
  <c r="G26" i="26"/>
  <c r="F26" i="26"/>
  <c r="C26" i="26"/>
  <c r="B26" i="26"/>
  <c r="S25" i="26"/>
  <c r="R25" i="26"/>
  <c r="Q25" i="26"/>
  <c r="P25" i="26"/>
  <c r="E25" i="26"/>
  <c r="U25" i="26" s="1"/>
  <c r="S24" i="26"/>
  <c r="R24" i="26"/>
  <c r="Q24" i="26"/>
  <c r="P24" i="26"/>
  <c r="E24" i="26"/>
  <c r="T24" i="26" s="1"/>
  <c r="S23" i="26"/>
  <c r="R23" i="26"/>
  <c r="Q23" i="26"/>
  <c r="P23" i="26"/>
  <c r="T23" i="26" s="1"/>
  <c r="E23" i="26"/>
  <c r="S22" i="26"/>
  <c r="R22" i="26"/>
  <c r="Q22" i="26"/>
  <c r="P22" i="26"/>
  <c r="E22" i="26"/>
  <c r="U21" i="26"/>
  <c r="S21" i="26"/>
  <c r="R21" i="26"/>
  <c r="Q21" i="26"/>
  <c r="P21" i="26"/>
  <c r="E21" i="26"/>
  <c r="T21" i="26" s="1"/>
  <c r="S20" i="26"/>
  <c r="R20" i="26"/>
  <c r="Q20" i="26"/>
  <c r="P20" i="26"/>
  <c r="E20" i="26"/>
  <c r="U20" i="26" s="1"/>
  <c r="T19" i="26"/>
  <c r="S19" i="26"/>
  <c r="R19" i="26"/>
  <c r="Q19" i="26"/>
  <c r="P19" i="26"/>
  <c r="E19" i="26"/>
  <c r="U19" i="26" s="1"/>
  <c r="O17" i="26"/>
  <c r="N17" i="26"/>
  <c r="M17" i="26"/>
  <c r="L17" i="26"/>
  <c r="K17" i="26"/>
  <c r="J17" i="26"/>
  <c r="I17" i="26"/>
  <c r="H17" i="26"/>
  <c r="R17" i="26" s="1"/>
  <c r="G17" i="26"/>
  <c r="F17" i="26"/>
  <c r="C17" i="26"/>
  <c r="B17" i="26"/>
  <c r="E17" i="26" s="1"/>
  <c r="T16" i="26"/>
  <c r="S16" i="26"/>
  <c r="R16" i="26"/>
  <c r="Q16" i="26"/>
  <c r="P16" i="26"/>
  <c r="E16" i="26"/>
  <c r="U16" i="26" s="1"/>
  <c r="S15" i="26"/>
  <c r="R15" i="26"/>
  <c r="Q15" i="26"/>
  <c r="P15" i="26"/>
  <c r="E15" i="26"/>
  <c r="T15" i="26" s="1"/>
  <c r="S14" i="26"/>
  <c r="R14" i="26"/>
  <c r="Q14" i="26"/>
  <c r="P14" i="26"/>
  <c r="E14" i="26"/>
  <c r="U13" i="26"/>
  <c r="S13" i="26"/>
  <c r="R13" i="26"/>
  <c r="Q13" i="26"/>
  <c r="P13" i="26"/>
  <c r="E13" i="26"/>
  <c r="T13" i="26" s="1"/>
  <c r="T12" i="26"/>
  <c r="S12" i="26"/>
  <c r="R12" i="26"/>
  <c r="Q12" i="26"/>
  <c r="P12" i="26"/>
  <c r="E12" i="26"/>
  <c r="U12" i="26" s="1"/>
  <c r="S11" i="26"/>
  <c r="R11" i="26"/>
  <c r="Q11" i="26"/>
  <c r="P11" i="26"/>
  <c r="E11" i="26"/>
  <c r="S10" i="26"/>
  <c r="R10" i="26"/>
  <c r="Q10" i="26"/>
  <c r="U10" i="26" s="1"/>
  <c r="P10" i="26"/>
  <c r="E10" i="26"/>
  <c r="S9" i="26"/>
  <c r="R9" i="26"/>
  <c r="Q9" i="26"/>
  <c r="P9" i="26"/>
  <c r="E9" i="26"/>
  <c r="U9" i="26" s="1"/>
  <c r="S96" i="25"/>
  <c r="R96" i="25"/>
  <c r="Q96" i="25"/>
  <c r="P96" i="25"/>
  <c r="E96" i="25"/>
  <c r="S95" i="25"/>
  <c r="R95" i="25"/>
  <c r="Q95" i="25"/>
  <c r="P95" i="25"/>
  <c r="E95" i="25"/>
  <c r="S94" i="25"/>
  <c r="R94" i="25"/>
  <c r="Q94" i="25"/>
  <c r="P94" i="25"/>
  <c r="E94" i="25"/>
  <c r="U94" i="25" s="1"/>
  <c r="U93" i="25"/>
  <c r="T93" i="25"/>
  <c r="S93" i="25"/>
  <c r="R93" i="25"/>
  <c r="Q93" i="25"/>
  <c r="P93" i="25"/>
  <c r="E93" i="25"/>
  <c r="U92" i="25"/>
  <c r="S92" i="25"/>
  <c r="R92" i="25"/>
  <c r="Q92" i="25"/>
  <c r="P92" i="25"/>
  <c r="E92" i="25"/>
  <c r="T92" i="25" s="1"/>
  <c r="S91" i="25"/>
  <c r="R91" i="25"/>
  <c r="Q91" i="25"/>
  <c r="P91" i="25"/>
  <c r="E91" i="25"/>
  <c r="U90" i="25"/>
  <c r="S90" i="25"/>
  <c r="R90" i="25"/>
  <c r="Q90" i="25"/>
  <c r="P90" i="25"/>
  <c r="E90" i="25"/>
  <c r="T90" i="25" s="1"/>
  <c r="U89" i="25"/>
  <c r="S89" i="25"/>
  <c r="R89" i="25"/>
  <c r="Q89" i="25"/>
  <c r="P89" i="25"/>
  <c r="E89" i="25"/>
  <c r="T89" i="25" s="1"/>
  <c r="S88" i="25"/>
  <c r="R88" i="25"/>
  <c r="Q88" i="25"/>
  <c r="P88" i="25"/>
  <c r="E88" i="25"/>
  <c r="T88" i="25" s="1"/>
  <c r="O75" i="25"/>
  <c r="N75" i="25"/>
  <c r="M75" i="25"/>
  <c r="L75" i="25"/>
  <c r="K75" i="25"/>
  <c r="J75" i="25"/>
  <c r="I75" i="25"/>
  <c r="H75" i="25"/>
  <c r="G75" i="25"/>
  <c r="F75" i="25"/>
  <c r="C75" i="25"/>
  <c r="B75" i="25"/>
  <c r="O74" i="25"/>
  <c r="N74" i="25"/>
  <c r="M74" i="25"/>
  <c r="L74" i="25"/>
  <c r="K74" i="25"/>
  <c r="J74" i="25"/>
  <c r="I74" i="25"/>
  <c r="H74" i="25"/>
  <c r="R74" i="25" s="1"/>
  <c r="G74" i="25"/>
  <c r="F74" i="25"/>
  <c r="C74" i="25"/>
  <c r="B74" i="25"/>
  <c r="E74" i="25" s="1"/>
  <c r="R73" i="25"/>
  <c r="O73" i="25"/>
  <c r="N73" i="25"/>
  <c r="M73" i="25"/>
  <c r="L73" i="25"/>
  <c r="K73" i="25"/>
  <c r="S73" i="25" s="1"/>
  <c r="J73" i="25"/>
  <c r="I73" i="25"/>
  <c r="H73" i="25"/>
  <c r="G73" i="25"/>
  <c r="F73" i="25"/>
  <c r="C73" i="25"/>
  <c r="B73" i="25"/>
  <c r="E73" i="25" s="1"/>
  <c r="U72" i="25"/>
  <c r="S72" i="25"/>
  <c r="R72" i="25"/>
  <c r="Q72" i="25"/>
  <c r="P72" i="25"/>
  <c r="E72" i="25"/>
  <c r="T72" i="25" s="1"/>
  <c r="S71" i="25"/>
  <c r="R71" i="25"/>
  <c r="Q71" i="25"/>
  <c r="P71" i="25"/>
  <c r="E71" i="25"/>
  <c r="U71" i="25" s="1"/>
  <c r="O69" i="25"/>
  <c r="N69" i="25"/>
  <c r="M69" i="25"/>
  <c r="L69" i="25"/>
  <c r="K69" i="25"/>
  <c r="J69" i="25"/>
  <c r="I69" i="25"/>
  <c r="H69" i="25"/>
  <c r="G69" i="25"/>
  <c r="F69" i="25"/>
  <c r="C69" i="25"/>
  <c r="B69" i="25"/>
  <c r="O68" i="25"/>
  <c r="N68" i="25"/>
  <c r="M68" i="25"/>
  <c r="L68" i="25"/>
  <c r="K68" i="25"/>
  <c r="J68" i="25"/>
  <c r="I68" i="25"/>
  <c r="H68" i="25"/>
  <c r="R68" i="25" s="1"/>
  <c r="G68" i="25"/>
  <c r="F68" i="25"/>
  <c r="C68" i="25"/>
  <c r="E68" i="25" s="1"/>
  <c r="B68" i="25"/>
  <c r="S67" i="25"/>
  <c r="R67" i="25"/>
  <c r="Q67" i="25"/>
  <c r="P67" i="25"/>
  <c r="E67" i="25"/>
  <c r="T67" i="25" s="1"/>
  <c r="S66" i="25"/>
  <c r="R66" i="25"/>
  <c r="Q66" i="25"/>
  <c r="P66" i="25"/>
  <c r="E66" i="25"/>
  <c r="T66" i="25" s="1"/>
  <c r="S65" i="25"/>
  <c r="R65" i="25"/>
  <c r="Q65" i="25"/>
  <c r="P65" i="25"/>
  <c r="E65" i="25"/>
  <c r="U65" i="25" s="1"/>
  <c r="S64" i="25"/>
  <c r="R64" i="25"/>
  <c r="Q64" i="25"/>
  <c r="P64" i="25"/>
  <c r="E64" i="25"/>
  <c r="T64" i="25" s="1"/>
  <c r="S63" i="25"/>
  <c r="R63" i="25"/>
  <c r="Q63" i="25"/>
  <c r="P63" i="25"/>
  <c r="E63" i="25"/>
  <c r="T63" i="25" s="1"/>
  <c r="O61" i="25"/>
  <c r="N61" i="25"/>
  <c r="M61" i="25"/>
  <c r="L61" i="25"/>
  <c r="K61" i="25"/>
  <c r="J61" i="25"/>
  <c r="I61" i="25"/>
  <c r="S61" i="25" s="1"/>
  <c r="H61" i="25"/>
  <c r="R61" i="25" s="1"/>
  <c r="C61" i="25"/>
  <c r="B61" i="25"/>
  <c r="S60" i="25"/>
  <c r="R60" i="25"/>
  <c r="Q60" i="25"/>
  <c r="P60" i="25"/>
  <c r="E60" i="25"/>
  <c r="U60" i="25" s="1"/>
  <c r="S59" i="25"/>
  <c r="R59" i="25"/>
  <c r="Q59" i="25"/>
  <c r="P59" i="25"/>
  <c r="E59" i="25"/>
  <c r="U59" i="25" s="1"/>
  <c r="U58" i="25"/>
  <c r="S58" i="25"/>
  <c r="R58" i="25"/>
  <c r="Q58" i="25"/>
  <c r="P58" i="25"/>
  <c r="E58" i="25"/>
  <c r="T58" i="25" s="1"/>
  <c r="S57" i="25"/>
  <c r="R57" i="25"/>
  <c r="Q57" i="25"/>
  <c r="P57" i="25"/>
  <c r="E57" i="25"/>
  <c r="T57" i="25" s="1"/>
  <c r="O55" i="25"/>
  <c r="N55" i="25"/>
  <c r="M55" i="25"/>
  <c r="L55" i="25"/>
  <c r="K55" i="25"/>
  <c r="J55" i="25"/>
  <c r="I55" i="25"/>
  <c r="H55" i="25"/>
  <c r="G55" i="25"/>
  <c r="F55" i="25"/>
  <c r="C55" i="25"/>
  <c r="B55" i="25"/>
  <c r="S54" i="25"/>
  <c r="R54" i="25"/>
  <c r="Q54" i="25"/>
  <c r="P54" i="25"/>
  <c r="E54" i="25"/>
  <c r="U54" i="25" s="1"/>
  <c r="S53" i="25"/>
  <c r="R53" i="25"/>
  <c r="Q53" i="25"/>
  <c r="U53" i="25" s="1"/>
  <c r="P53" i="25"/>
  <c r="T53" i="25" s="1"/>
  <c r="E53" i="25"/>
  <c r="S52" i="25"/>
  <c r="R52" i="25"/>
  <c r="Q52" i="25"/>
  <c r="P52" i="25"/>
  <c r="E52" i="25"/>
  <c r="T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U49" i="25"/>
  <c r="S49" i="25"/>
  <c r="R49" i="25"/>
  <c r="Q49" i="25"/>
  <c r="P49" i="25"/>
  <c r="E49" i="25"/>
  <c r="T49" i="25" s="1"/>
  <c r="S48" i="25"/>
  <c r="R48" i="25"/>
  <c r="Q48" i="25"/>
  <c r="P48" i="25"/>
  <c r="E48" i="25"/>
  <c r="U47" i="25"/>
  <c r="S47" i="25"/>
  <c r="R47" i="25"/>
  <c r="Q47" i="25"/>
  <c r="P47" i="25"/>
  <c r="E47" i="25"/>
  <c r="T47" i="25" s="1"/>
  <c r="T46" i="25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S44" i="25"/>
  <c r="R44" i="25"/>
  <c r="Q44" i="25"/>
  <c r="P44" i="25"/>
  <c r="E44" i="25"/>
  <c r="U44" i="25" s="1"/>
  <c r="S42" i="25"/>
  <c r="O42" i="25"/>
  <c r="N42" i="25"/>
  <c r="M42" i="25"/>
  <c r="L42" i="25"/>
  <c r="K42" i="25"/>
  <c r="J42" i="25"/>
  <c r="I42" i="25"/>
  <c r="H42" i="25"/>
  <c r="G42" i="25"/>
  <c r="F42" i="25"/>
  <c r="C42" i="25"/>
  <c r="B42" i="25"/>
  <c r="E42" i="25" s="1"/>
  <c r="T41" i="25"/>
  <c r="S41" i="25"/>
  <c r="R41" i="25"/>
  <c r="Q41" i="25"/>
  <c r="P41" i="25"/>
  <c r="E41" i="25"/>
  <c r="U41" i="25" s="1"/>
  <c r="S40" i="25"/>
  <c r="R40" i="25"/>
  <c r="Q40" i="25"/>
  <c r="P40" i="25"/>
  <c r="E40" i="25"/>
  <c r="U39" i="25"/>
  <c r="S39" i="25"/>
  <c r="R39" i="25"/>
  <c r="Q39" i="25"/>
  <c r="P39" i="25"/>
  <c r="E39" i="25"/>
  <c r="T39" i="25" s="1"/>
  <c r="S38" i="25"/>
  <c r="R38" i="25"/>
  <c r="Q38" i="25"/>
  <c r="P38" i="25"/>
  <c r="E38" i="25"/>
  <c r="U38" i="25" s="1"/>
  <c r="T37" i="25"/>
  <c r="S37" i="25"/>
  <c r="R37" i="25"/>
  <c r="Q37" i="25"/>
  <c r="P37" i="25"/>
  <c r="E37" i="25"/>
  <c r="O35" i="25"/>
  <c r="N35" i="25"/>
  <c r="M35" i="25"/>
  <c r="L35" i="25"/>
  <c r="K35" i="25"/>
  <c r="J35" i="25"/>
  <c r="I35" i="25"/>
  <c r="H35" i="25"/>
  <c r="R35" i="25" s="1"/>
  <c r="G35" i="25"/>
  <c r="F35" i="25"/>
  <c r="E35" i="25"/>
  <c r="C35" i="25"/>
  <c r="B35" i="25"/>
  <c r="S34" i="25"/>
  <c r="R34" i="25"/>
  <c r="Q34" i="25"/>
  <c r="P34" i="25"/>
  <c r="E34" i="25"/>
  <c r="O32" i="25"/>
  <c r="N32" i="25"/>
  <c r="M32" i="25"/>
  <c r="L32" i="25"/>
  <c r="K32" i="25"/>
  <c r="J32" i="25"/>
  <c r="I32" i="25"/>
  <c r="H32" i="25"/>
  <c r="R32" i="25" s="1"/>
  <c r="G32" i="25"/>
  <c r="F32" i="25"/>
  <c r="E32" i="25"/>
  <c r="C32" i="25"/>
  <c r="B32" i="25"/>
  <c r="S31" i="25"/>
  <c r="R31" i="25"/>
  <c r="Q31" i="25"/>
  <c r="P31" i="25"/>
  <c r="E31" i="25"/>
  <c r="S30" i="25"/>
  <c r="R30" i="25"/>
  <c r="Q30" i="25"/>
  <c r="P30" i="25"/>
  <c r="E30" i="25"/>
  <c r="S29" i="25"/>
  <c r="R29" i="25"/>
  <c r="Q29" i="25"/>
  <c r="P29" i="25"/>
  <c r="E29" i="25"/>
  <c r="U29" i="25" s="1"/>
  <c r="S28" i="25"/>
  <c r="R28" i="25"/>
  <c r="Q28" i="25"/>
  <c r="P28" i="25"/>
  <c r="E28" i="25"/>
  <c r="U28" i="25" s="1"/>
  <c r="O26" i="25"/>
  <c r="N26" i="25"/>
  <c r="M26" i="25"/>
  <c r="L26" i="25"/>
  <c r="K26" i="25"/>
  <c r="J26" i="25"/>
  <c r="I26" i="25"/>
  <c r="Q26" i="25" s="1"/>
  <c r="H26" i="25"/>
  <c r="G26" i="25"/>
  <c r="F26" i="25"/>
  <c r="C26" i="25"/>
  <c r="B26" i="25"/>
  <c r="S25" i="25"/>
  <c r="R25" i="25"/>
  <c r="Q25" i="25"/>
  <c r="P25" i="25"/>
  <c r="E25" i="25"/>
  <c r="U25" i="25" s="1"/>
  <c r="S24" i="25"/>
  <c r="R24" i="25"/>
  <c r="Q24" i="25"/>
  <c r="P24" i="25"/>
  <c r="E24" i="25"/>
  <c r="T24" i="25" s="1"/>
  <c r="S23" i="25"/>
  <c r="R23" i="25"/>
  <c r="Q23" i="25"/>
  <c r="P23" i="25"/>
  <c r="E23" i="25"/>
  <c r="T23" i="25" s="1"/>
  <c r="U22" i="25"/>
  <c r="T22" i="25"/>
  <c r="S22" i="25"/>
  <c r="R22" i="25"/>
  <c r="Q22" i="25"/>
  <c r="P22" i="25"/>
  <c r="E22" i="25"/>
  <c r="U21" i="25"/>
  <c r="S21" i="25"/>
  <c r="R21" i="25"/>
  <c r="Q21" i="25"/>
  <c r="P21" i="25"/>
  <c r="E21" i="25"/>
  <c r="T21" i="25" s="1"/>
  <c r="S20" i="25"/>
  <c r="R20" i="25"/>
  <c r="Q20" i="25"/>
  <c r="P20" i="25"/>
  <c r="E20" i="25"/>
  <c r="S19" i="25"/>
  <c r="R19" i="25"/>
  <c r="Q19" i="25"/>
  <c r="P19" i="25"/>
  <c r="E19" i="25"/>
  <c r="S17" i="25"/>
  <c r="R17" i="25"/>
  <c r="O17" i="25"/>
  <c r="N17" i="25"/>
  <c r="M17" i="25"/>
  <c r="L17" i="25"/>
  <c r="K17" i="25"/>
  <c r="J17" i="25"/>
  <c r="I17" i="25"/>
  <c r="H17" i="25"/>
  <c r="G17" i="25"/>
  <c r="F17" i="25"/>
  <c r="C17" i="25"/>
  <c r="E17" i="25" s="1"/>
  <c r="B17" i="25"/>
  <c r="S16" i="25"/>
  <c r="R16" i="25"/>
  <c r="Q16" i="25"/>
  <c r="P16" i="25"/>
  <c r="E16" i="25"/>
  <c r="S15" i="25"/>
  <c r="R15" i="25"/>
  <c r="Q15" i="25"/>
  <c r="P15" i="25"/>
  <c r="E15" i="25"/>
  <c r="U15" i="25" s="1"/>
  <c r="S14" i="25"/>
  <c r="R14" i="25"/>
  <c r="Q14" i="25"/>
  <c r="U14" i="25" s="1"/>
  <c r="P14" i="25"/>
  <c r="E14" i="25"/>
  <c r="T13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S11" i="25"/>
  <c r="R11" i="25"/>
  <c r="Q11" i="25"/>
  <c r="P11" i="25"/>
  <c r="E11" i="25"/>
  <c r="U11" i="25" s="1"/>
  <c r="U10" i="25"/>
  <c r="S10" i="25"/>
  <c r="R10" i="25"/>
  <c r="Q10" i="25"/>
  <c r="P10" i="25"/>
  <c r="T10" i="25" s="1"/>
  <c r="E10" i="25"/>
  <c r="S9" i="25"/>
  <c r="R9" i="25"/>
  <c r="Q9" i="25"/>
  <c r="P9" i="25"/>
  <c r="E9" i="25"/>
  <c r="T9" i="25" s="1"/>
  <c r="S96" i="24"/>
  <c r="R96" i="24"/>
  <c r="Q96" i="24"/>
  <c r="P96" i="24"/>
  <c r="E96" i="24"/>
  <c r="S95" i="24"/>
  <c r="R95" i="24"/>
  <c r="Q95" i="24"/>
  <c r="P95" i="24"/>
  <c r="E95" i="24"/>
  <c r="U95" i="24" s="1"/>
  <c r="U94" i="24"/>
  <c r="S94" i="24"/>
  <c r="R94" i="24"/>
  <c r="Q94" i="24"/>
  <c r="P94" i="24"/>
  <c r="E94" i="24"/>
  <c r="T94" i="24" s="1"/>
  <c r="S93" i="24"/>
  <c r="R93" i="24"/>
  <c r="Q93" i="24"/>
  <c r="P93" i="24"/>
  <c r="E93" i="24"/>
  <c r="U93" i="24" s="1"/>
  <c r="U92" i="24"/>
  <c r="T92" i="24"/>
  <c r="S92" i="24"/>
  <c r="R92" i="24"/>
  <c r="Q92" i="24"/>
  <c r="P92" i="24"/>
  <c r="E92" i="24"/>
  <c r="U91" i="24"/>
  <c r="T91" i="24"/>
  <c r="S91" i="24"/>
  <c r="R91" i="24"/>
  <c r="Q91" i="24"/>
  <c r="P91" i="24"/>
  <c r="E91" i="24"/>
  <c r="S90" i="24"/>
  <c r="R90" i="24"/>
  <c r="Q90" i="24"/>
  <c r="P90" i="24"/>
  <c r="E90" i="24"/>
  <c r="S89" i="24"/>
  <c r="R89" i="24"/>
  <c r="Q89" i="24"/>
  <c r="P89" i="24"/>
  <c r="E89" i="24"/>
  <c r="S88" i="24"/>
  <c r="R88" i="24"/>
  <c r="Q88" i="24"/>
  <c r="P88" i="24"/>
  <c r="E88" i="24"/>
  <c r="O75" i="24"/>
  <c r="N75" i="24"/>
  <c r="M75" i="24"/>
  <c r="L75" i="24"/>
  <c r="K75" i="24"/>
  <c r="J75" i="24"/>
  <c r="I75" i="24"/>
  <c r="H75" i="24"/>
  <c r="G75" i="24"/>
  <c r="F75" i="24"/>
  <c r="C75" i="24"/>
  <c r="B75" i="24"/>
  <c r="O74" i="24"/>
  <c r="N74" i="24"/>
  <c r="M74" i="24"/>
  <c r="L74" i="24"/>
  <c r="K74" i="24"/>
  <c r="J74" i="24"/>
  <c r="I74" i="24"/>
  <c r="H74" i="24"/>
  <c r="R74" i="24" s="1"/>
  <c r="G74" i="24"/>
  <c r="F74" i="24"/>
  <c r="C74" i="24"/>
  <c r="B74" i="24"/>
  <c r="Q73" i="24"/>
  <c r="O73" i="24"/>
  <c r="N73" i="24"/>
  <c r="M73" i="24"/>
  <c r="L73" i="24"/>
  <c r="K73" i="24"/>
  <c r="J73" i="24"/>
  <c r="R73" i="24" s="1"/>
  <c r="I73" i="24"/>
  <c r="H73" i="24"/>
  <c r="G73" i="24"/>
  <c r="F73" i="24"/>
  <c r="C73" i="24"/>
  <c r="E73" i="24" s="1"/>
  <c r="B73" i="24"/>
  <c r="T72" i="24"/>
  <c r="S72" i="24"/>
  <c r="R72" i="24"/>
  <c r="Q72" i="24"/>
  <c r="P72" i="24"/>
  <c r="E72" i="24"/>
  <c r="U72" i="24" s="1"/>
  <c r="T71" i="24"/>
  <c r="S71" i="24"/>
  <c r="R71" i="24"/>
  <c r="Q71" i="24"/>
  <c r="P71" i="24"/>
  <c r="E71" i="24"/>
  <c r="O69" i="24"/>
  <c r="N69" i="24"/>
  <c r="M69" i="24"/>
  <c r="L69" i="24"/>
  <c r="K69" i="24"/>
  <c r="J69" i="24"/>
  <c r="I69" i="24"/>
  <c r="H69" i="24"/>
  <c r="G69" i="24"/>
  <c r="F69" i="24"/>
  <c r="C69" i="24"/>
  <c r="B69" i="24"/>
  <c r="O68" i="24"/>
  <c r="N68" i="24"/>
  <c r="M68" i="24"/>
  <c r="L68" i="24"/>
  <c r="K68" i="24"/>
  <c r="J68" i="24"/>
  <c r="I68" i="24"/>
  <c r="S68" i="24" s="1"/>
  <c r="H68" i="24"/>
  <c r="R68" i="24" s="1"/>
  <c r="G68" i="24"/>
  <c r="F68" i="24"/>
  <c r="C68" i="24"/>
  <c r="B68" i="24"/>
  <c r="S67" i="24"/>
  <c r="R67" i="24"/>
  <c r="Q67" i="24"/>
  <c r="P67" i="24"/>
  <c r="E67" i="24"/>
  <c r="S66" i="24"/>
  <c r="R66" i="24"/>
  <c r="Q66" i="24"/>
  <c r="P66" i="24"/>
  <c r="E66" i="24"/>
  <c r="S65" i="24"/>
  <c r="R65" i="24"/>
  <c r="Q65" i="24"/>
  <c r="P65" i="24"/>
  <c r="E65" i="24"/>
  <c r="S64" i="24"/>
  <c r="R64" i="24"/>
  <c r="Q64" i="24"/>
  <c r="P64" i="24"/>
  <c r="E64" i="24"/>
  <c r="U64" i="24" s="1"/>
  <c r="S63" i="24"/>
  <c r="R63" i="24"/>
  <c r="Q63" i="24"/>
  <c r="P63" i="24"/>
  <c r="E63" i="24"/>
  <c r="O61" i="24"/>
  <c r="N61" i="24"/>
  <c r="M61" i="24"/>
  <c r="L61" i="24"/>
  <c r="K61" i="24"/>
  <c r="J61" i="24"/>
  <c r="I61" i="24"/>
  <c r="S61" i="24" s="1"/>
  <c r="H61" i="24"/>
  <c r="R61" i="24" s="1"/>
  <c r="C61" i="24"/>
  <c r="B61" i="24"/>
  <c r="S60" i="24"/>
  <c r="R60" i="24"/>
  <c r="Q60" i="24"/>
  <c r="P60" i="24"/>
  <c r="E60" i="24"/>
  <c r="U60" i="24" s="1"/>
  <c r="S59" i="24"/>
  <c r="R59" i="24"/>
  <c r="Q59" i="24"/>
  <c r="P59" i="24"/>
  <c r="E59" i="24"/>
  <c r="U59" i="24" s="1"/>
  <c r="S58" i="24"/>
  <c r="R58" i="24"/>
  <c r="Q58" i="24"/>
  <c r="P58" i="24"/>
  <c r="E58" i="24"/>
  <c r="U58" i="24" s="1"/>
  <c r="S57" i="24"/>
  <c r="R57" i="24"/>
  <c r="Q57" i="24"/>
  <c r="P57" i="24"/>
  <c r="E57" i="24"/>
  <c r="U57" i="24" s="1"/>
  <c r="O55" i="24"/>
  <c r="N55" i="24"/>
  <c r="M55" i="24"/>
  <c r="L55" i="24"/>
  <c r="K55" i="24"/>
  <c r="J55" i="24"/>
  <c r="I55" i="24"/>
  <c r="S55" i="24" s="1"/>
  <c r="H55" i="24"/>
  <c r="G55" i="24"/>
  <c r="F55" i="24"/>
  <c r="C55" i="24"/>
  <c r="B55" i="24"/>
  <c r="S54" i="24"/>
  <c r="R54" i="24"/>
  <c r="Q54" i="24"/>
  <c r="P54" i="24"/>
  <c r="E54" i="24"/>
  <c r="U54" i="24" s="1"/>
  <c r="S53" i="24"/>
  <c r="R53" i="24"/>
  <c r="Q53" i="24"/>
  <c r="P53" i="24"/>
  <c r="E53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S49" i="24"/>
  <c r="R49" i="24"/>
  <c r="Q49" i="24"/>
  <c r="P49" i="24"/>
  <c r="E49" i="24"/>
  <c r="U49" i="24" s="1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T46" i="24"/>
  <c r="S46" i="24"/>
  <c r="R46" i="24"/>
  <c r="Q46" i="24"/>
  <c r="P46" i="24"/>
  <c r="E46" i="24"/>
  <c r="U46" i="24" s="1"/>
  <c r="U45" i="24"/>
  <c r="S45" i="24"/>
  <c r="R45" i="24"/>
  <c r="Q45" i="24"/>
  <c r="P45" i="24"/>
  <c r="E45" i="24"/>
  <c r="U44" i="24"/>
  <c r="S44" i="24"/>
  <c r="R44" i="24"/>
  <c r="Q44" i="24"/>
  <c r="P44" i="24"/>
  <c r="E44" i="24"/>
  <c r="T44" i="24" s="1"/>
  <c r="O42" i="24"/>
  <c r="N42" i="24"/>
  <c r="M42" i="24"/>
  <c r="L42" i="24"/>
  <c r="K42" i="24"/>
  <c r="J42" i="24"/>
  <c r="I42" i="24"/>
  <c r="H42" i="24"/>
  <c r="R42" i="24" s="1"/>
  <c r="G42" i="24"/>
  <c r="F42" i="24"/>
  <c r="C42" i="24"/>
  <c r="B42" i="24"/>
  <c r="S41" i="24"/>
  <c r="R41" i="24"/>
  <c r="Q41" i="24"/>
  <c r="P41" i="24"/>
  <c r="E41" i="24"/>
  <c r="U40" i="24"/>
  <c r="T40" i="24"/>
  <c r="S40" i="24"/>
  <c r="R40" i="24"/>
  <c r="Q40" i="24"/>
  <c r="P40" i="24"/>
  <c r="E40" i="24"/>
  <c r="T39" i="24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U37" i="24"/>
  <c r="T37" i="24"/>
  <c r="S37" i="24"/>
  <c r="R37" i="24"/>
  <c r="Q37" i="24"/>
  <c r="P37" i="24"/>
  <c r="E37" i="24"/>
  <c r="O35" i="24"/>
  <c r="N35" i="24"/>
  <c r="M35" i="24"/>
  <c r="L35" i="24"/>
  <c r="K35" i="24"/>
  <c r="S35" i="24" s="1"/>
  <c r="J35" i="24"/>
  <c r="I35" i="24"/>
  <c r="H35" i="24"/>
  <c r="R35" i="24" s="1"/>
  <c r="G35" i="24"/>
  <c r="F35" i="24"/>
  <c r="C35" i="24"/>
  <c r="B35" i="24"/>
  <c r="E35" i="24" s="1"/>
  <c r="S34" i="24"/>
  <c r="R34" i="24"/>
  <c r="Q34" i="24"/>
  <c r="U34" i="24" s="1"/>
  <c r="P34" i="24"/>
  <c r="T34" i="24" s="1"/>
  <c r="E34" i="24"/>
  <c r="S32" i="24"/>
  <c r="O32" i="24"/>
  <c r="N32" i="24"/>
  <c r="M32" i="24"/>
  <c r="L32" i="24"/>
  <c r="K32" i="24"/>
  <c r="J32" i="24"/>
  <c r="I32" i="24"/>
  <c r="H32" i="24"/>
  <c r="R32" i="24" s="1"/>
  <c r="G32" i="24"/>
  <c r="F32" i="24"/>
  <c r="C32" i="24"/>
  <c r="B32" i="24"/>
  <c r="S31" i="24"/>
  <c r="R31" i="24"/>
  <c r="Q31" i="24"/>
  <c r="P31" i="24"/>
  <c r="T31" i="24" s="1"/>
  <c r="E31" i="24"/>
  <c r="S30" i="24"/>
  <c r="R30" i="24"/>
  <c r="Q30" i="24"/>
  <c r="P30" i="24"/>
  <c r="E30" i="24"/>
  <c r="S29" i="24"/>
  <c r="R29" i="24"/>
  <c r="Q29" i="24"/>
  <c r="P29" i="24"/>
  <c r="E29" i="24"/>
  <c r="S28" i="24"/>
  <c r="R28" i="24"/>
  <c r="Q28" i="24"/>
  <c r="P28" i="24"/>
  <c r="E28" i="24"/>
  <c r="U28" i="24" s="1"/>
  <c r="O26" i="24"/>
  <c r="N26" i="24"/>
  <c r="M26" i="24"/>
  <c r="L26" i="24"/>
  <c r="K26" i="24"/>
  <c r="J26" i="24"/>
  <c r="I26" i="24"/>
  <c r="S26" i="24" s="1"/>
  <c r="H26" i="24"/>
  <c r="R26" i="24" s="1"/>
  <c r="G26" i="24"/>
  <c r="F26" i="24"/>
  <c r="C26" i="24"/>
  <c r="B26" i="24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S23" i="24"/>
  <c r="R23" i="24"/>
  <c r="Q23" i="24"/>
  <c r="P23" i="24"/>
  <c r="E23" i="24"/>
  <c r="U23" i="24" s="1"/>
  <c r="S22" i="24"/>
  <c r="R22" i="24"/>
  <c r="Q22" i="24"/>
  <c r="P22" i="24"/>
  <c r="E22" i="24"/>
  <c r="U22" i="24" s="1"/>
  <c r="S21" i="24"/>
  <c r="R21" i="24"/>
  <c r="Q21" i="24"/>
  <c r="P21" i="24"/>
  <c r="E21" i="24"/>
  <c r="S20" i="24"/>
  <c r="R20" i="24"/>
  <c r="Q20" i="24"/>
  <c r="P20" i="24"/>
  <c r="E20" i="24"/>
  <c r="S19" i="24"/>
  <c r="R19" i="24"/>
  <c r="Q19" i="24"/>
  <c r="P19" i="24"/>
  <c r="E19" i="24"/>
  <c r="U19" i="24" s="1"/>
  <c r="R17" i="24"/>
  <c r="O17" i="24"/>
  <c r="N17" i="24"/>
  <c r="M17" i="24"/>
  <c r="L17" i="24"/>
  <c r="K17" i="24"/>
  <c r="J17" i="24"/>
  <c r="I17" i="24"/>
  <c r="H17" i="24"/>
  <c r="G17" i="24"/>
  <c r="F17" i="24"/>
  <c r="C17" i="24"/>
  <c r="B17" i="24"/>
  <c r="E17" i="24" s="1"/>
  <c r="S16" i="24"/>
  <c r="R16" i="24"/>
  <c r="Q16" i="24"/>
  <c r="P16" i="24"/>
  <c r="E16" i="24"/>
  <c r="U16" i="24" s="1"/>
  <c r="U15" i="24"/>
  <c r="S15" i="24"/>
  <c r="R15" i="24"/>
  <c r="Q15" i="24"/>
  <c r="P15" i="24"/>
  <c r="E15" i="24"/>
  <c r="T15" i="24" s="1"/>
  <c r="S14" i="24"/>
  <c r="R14" i="24"/>
  <c r="Q14" i="24"/>
  <c r="P14" i="24"/>
  <c r="E14" i="24"/>
  <c r="U14" i="24" s="1"/>
  <c r="S13" i="24"/>
  <c r="R13" i="24"/>
  <c r="Q13" i="24"/>
  <c r="P13" i="24"/>
  <c r="E13" i="24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P10" i="24"/>
  <c r="T10" i="24" s="1"/>
  <c r="E10" i="24"/>
  <c r="U9" i="24"/>
  <c r="S9" i="24"/>
  <c r="R9" i="24"/>
  <c r="Q9" i="24"/>
  <c r="P9" i="24"/>
  <c r="E9" i="24"/>
  <c r="S96" i="23"/>
  <c r="R96" i="23"/>
  <c r="Q96" i="23"/>
  <c r="P96" i="23"/>
  <c r="E96" i="23"/>
  <c r="U96" i="23" s="1"/>
  <c r="U95" i="23"/>
  <c r="S95" i="23"/>
  <c r="R95" i="23"/>
  <c r="Q95" i="23"/>
  <c r="P95" i="23"/>
  <c r="E95" i="23"/>
  <c r="T95" i="23" s="1"/>
  <c r="S94" i="23"/>
  <c r="R94" i="23"/>
  <c r="Q94" i="23"/>
  <c r="P94" i="23"/>
  <c r="E94" i="23"/>
  <c r="U94" i="23" s="1"/>
  <c r="U93" i="23"/>
  <c r="T93" i="23"/>
  <c r="S93" i="23"/>
  <c r="R93" i="23"/>
  <c r="Q93" i="23"/>
  <c r="P93" i="23"/>
  <c r="E93" i="23"/>
  <c r="U92" i="23"/>
  <c r="S92" i="23"/>
  <c r="R92" i="23"/>
  <c r="Q92" i="23"/>
  <c r="P92" i="23"/>
  <c r="E92" i="23"/>
  <c r="T92" i="23" s="1"/>
  <c r="S91" i="23"/>
  <c r="R91" i="23"/>
  <c r="Q91" i="23"/>
  <c r="P91" i="23"/>
  <c r="E91" i="23"/>
  <c r="U91" i="23" s="1"/>
  <c r="S90" i="23"/>
  <c r="R90" i="23"/>
  <c r="Q90" i="23"/>
  <c r="P90" i="23"/>
  <c r="E90" i="23"/>
  <c r="U90" i="23" s="1"/>
  <c r="S89" i="23"/>
  <c r="R89" i="23"/>
  <c r="Q89" i="23"/>
  <c r="P89" i="23"/>
  <c r="E89" i="23"/>
  <c r="T89" i="23" s="1"/>
  <c r="S88" i="23"/>
  <c r="R88" i="23"/>
  <c r="Q88" i="23"/>
  <c r="P88" i="23"/>
  <c r="E88" i="23"/>
  <c r="O75" i="23"/>
  <c r="N75" i="23"/>
  <c r="M75" i="23"/>
  <c r="L75" i="23"/>
  <c r="K75" i="23"/>
  <c r="J75" i="23"/>
  <c r="I75" i="23"/>
  <c r="S75" i="23" s="1"/>
  <c r="H75" i="23"/>
  <c r="G75" i="23"/>
  <c r="F75" i="23"/>
  <c r="C75" i="23"/>
  <c r="B75" i="23"/>
  <c r="O74" i="23"/>
  <c r="N74" i="23"/>
  <c r="M74" i="23"/>
  <c r="L74" i="23"/>
  <c r="K74" i="23"/>
  <c r="J74" i="23"/>
  <c r="R74" i="23" s="1"/>
  <c r="I74" i="23"/>
  <c r="H74" i="23"/>
  <c r="G74" i="23"/>
  <c r="F74" i="23"/>
  <c r="C74" i="23"/>
  <c r="B74" i="23"/>
  <c r="O73" i="23"/>
  <c r="N73" i="23"/>
  <c r="M73" i="23"/>
  <c r="L73" i="23"/>
  <c r="K73" i="23"/>
  <c r="J73" i="23"/>
  <c r="I73" i="23"/>
  <c r="H73" i="23"/>
  <c r="R73" i="23" s="1"/>
  <c r="G73" i="23"/>
  <c r="F73" i="23"/>
  <c r="C73" i="23"/>
  <c r="B73" i="23"/>
  <c r="E73" i="23" s="1"/>
  <c r="T72" i="23"/>
  <c r="S72" i="23"/>
  <c r="R72" i="23"/>
  <c r="Q72" i="23"/>
  <c r="P72" i="23"/>
  <c r="E72" i="23"/>
  <c r="U72" i="23" s="1"/>
  <c r="S71" i="23"/>
  <c r="R71" i="23"/>
  <c r="Q71" i="23"/>
  <c r="P71" i="23"/>
  <c r="E71" i="23"/>
  <c r="O69" i="23"/>
  <c r="N69" i="23"/>
  <c r="M69" i="23"/>
  <c r="L69" i="23"/>
  <c r="K69" i="23"/>
  <c r="J69" i="23"/>
  <c r="I69" i="23"/>
  <c r="H69" i="23"/>
  <c r="G69" i="23"/>
  <c r="F69" i="23"/>
  <c r="C69" i="23"/>
  <c r="B69" i="23"/>
  <c r="E69" i="23" s="1"/>
  <c r="O68" i="23"/>
  <c r="N68" i="23"/>
  <c r="M68" i="23"/>
  <c r="L68" i="23"/>
  <c r="K68" i="23"/>
  <c r="J68" i="23"/>
  <c r="I68" i="23"/>
  <c r="S68" i="23" s="1"/>
  <c r="H68" i="23"/>
  <c r="R68" i="23" s="1"/>
  <c r="G68" i="23"/>
  <c r="F68" i="23"/>
  <c r="C68" i="23"/>
  <c r="B68" i="23"/>
  <c r="T67" i="23"/>
  <c r="S67" i="23"/>
  <c r="R67" i="23"/>
  <c r="Q67" i="23"/>
  <c r="P67" i="23"/>
  <c r="E67" i="23"/>
  <c r="U67" i="23" s="1"/>
  <c r="S66" i="23"/>
  <c r="R66" i="23"/>
  <c r="Q66" i="23"/>
  <c r="P66" i="23"/>
  <c r="E66" i="23"/>
  <c r="T66" i="23" s="1"/>
  <c r="S65" i="23"/>
  <c r="R65" i="23"/>
  <c r="Q65" i="23"/>
  <c r="P65" i="23"/>
  <c r="E65" i="23"/>
  <c r="U65" i="23" s="1"/>
  <c r="S64" i="23"/>
  <c r="R64" i="23"/>
  <c r="Q64" i="23"/>
  <c r="P64" i="23"/>
  <c r="E64" i="23"/>
  <c r="T64" i="23" s="1"/>
  <c r="T63" i="23"/>
  <c r="S63" i="23"/>
  <c r="R63" i="23"/>
  <c r="Q63" i="23"/>
  <c r="P63" i="23"/>
  <c r="E63" i="23"/>
  <c r="U63" i="23" s="1"/>
  <c r="O61" i="23"/>
  <c r="N61" i="23"/>
  <c r="M61" i="23"/>
  <c r="L61" i="23"/>
  <c r="K61" i="23"/>
  <c r="J61" i="23"/>
  <c r="I61" i="23"/>
  <c r="S61" i="23" s="1"/>
  <c r="H61" i="23"/>
  <c r="R61" i="23" s="1"/>
  <c r="C61" i="23"/>
  <c r="B61" i="23"/>
  <c r="E61" i="23" s="1"/>
  <c r="S60" i="23"/>
  <c r="R60" i="23"/>
  <c r="Q60" i="23"/>
  <c r="P60" i="23"/>
  <c r="E60" i="23"/>
  <c r="U59" i="23"/>
  <c r="T59" i="23"/>
  <c r="S59" i="23"/>
  <c r="R59" i="23"/>
  <c r="Q59" i="23"/>
  <c r="P59" i="23"/>
  <c r="E59" i="23"/>
  <c r="S58" i="23"/>
  <c r="R58" i="23"/>
  <c r="Q58" i="23"/>
  <c r="P58" i="23"/>
  <c r="E58" i="23"/>
  <c r="U58" i="23" s="1"/>
  <c r="S57" i="23"/>
  <c r="R57" i="23"/>
  <c r="Q57" i="23"/>
  <c r="P57" i="23"/>
  <c r="E57" i="23"/>
  <c r="T57" i="23" s="1"/>
  <c r="O55" i="23"/>
  <c r="N55" i="23"/>
  <c r="M55" i="23"/>
  <c r="L55" i="23"/>
  <c r="K55" i="23"/>
  <c r="J55" i="23"/>
  <c r="I55" i="23"/>
  <c r="S55" i="23" s="1"/>
  <c r="H55" i="23"/>
  <c r="R55" i="23" s="1"/>
  <c r="G55" i="23"/>
  <c r="F55" i="23"/>
  <c r="C55" i="23"/>
  <c r="B55" i="23"/>
  <c r="S54" i="23"/>
  <c r="R54" i="23"/>
  <c r="Q54" i="23"/>
  <c r="P54" i="23"/>
  <c r="E54" i="23"/>
  <c r="T54" i="23" s="1"/>
  <c r="S53" i="23"/>
  <c r="R53" i="23"/>
  <c r="Q53" i="23"/>
  <c r="P53" i="23"/>
  <c r="E53" i="23"/>
  <c r="S52" i="23"/>
  <c r="R52" i="23"/>
  <c r="Q52" i="23"/>
  <c r="P52" i="23"/>
  <c r="E52" i="23"/>
  <c r="S51" i="23"/>
  <c r="R51" i="23"/>
  <c r="Q51" i="23"/>
  <c r="P51" i="23"/>
  <c r="E51" i="23"/>
  <c r="U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S48" i="23"/>
  <c r="R48" i="23"/>
  <c r="Q48" i="23"/>
  <c r="P48" i="23"/>
  <c r="E48" i="23"/>
  <c r="S47" i="23"/>
  <c r="R47" i="23"/>
  <c r="Q47" i="23"/>
  <c r="P47" i="23"/>
  <c r="E47" i="23"/>
  <c r="U47" i="23" s="1"/>
  <c r="U46" i="23"/>
  <c r="S46" i="23"/>
  <c r="R46" i="23"/>
  <c r="Q46" i="23"/>
  <c r="P46" i="23"/>
  <c r="E46" i="23"/>
  <c r="T46" i="23" s="1"/>
  <c r="T45" i="23"/>
  <c r="S45" i="23"/>
  <c r="R45" i="23"/>
  <c r="Q45" i="23"/>
  <c r="P45" i="23"/>
  <c r="E45" i="23"/>
  <c r="S44" i="23"/>
  <c r="R44" i="23"/>
  <c r="Q44" i="23"/>
  <c r="P44" i="23"/>
  <c r="E44" i="23"/>
  <c r="S42" i="23"/>
  <c r="O42" i="23"/>
  <c r="N42" i="23"/>
  <c r="M42" i="23"/>
  <c r="L42" i="23"/>
  <c r="K42" i="23"/>
  <c r="J42" i="23"/>
  <c r="I42" i="23"/>
  <c r="H42" i="23"/>
  <c r="R42" i="23" s="1"/>
  <c r="G42" i="23"/>
  <c r="F42" i="23"/>
  <c r="C42" i="23"/>
  <c r="B42" i="23"/>
  <c r="S41" i="23"/>
  <c r="R41" i="23"/>
  <c r="Q41" i="23"/>
  <c r="P41" i="23"/>
  <c r="E41" i="23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U38" i="23"/>
  <c r="S38" i="23"/>
  <c r="R38" i="23"/>
  <c r="Q38" i="23"/>
  <c r="P38" i="23"/>
  <c r="T38" i="23" s="1"/>
  <c r="E38" i="23"/>
  <c r="S37" i="23"/>
  <c r="R37" i="23"/>
  <c r="Q37" i="23"/>
  <c r="P37" i="23"/>
  <c r="E37" i="23"/>
  <c r="O35" i="23"/>
  <c r="N35" i="23"/>
  <c r="M35" i="23"/>
  <c r="L35" i="23"/>
  <c r="K35" i="23"/>
  <c r="J35" i="23"/>
  <c r="R35" i="23" s="1"/>
  <c r="I35" i="23"/>
  <c r="S35" i="23" s="1"/>
  <c r="H35" i="23"/>
  <c r="G35" i="23"/>
  <c r="F35" i="23"/>
  <c r="C35" i="23"/>
  <c r="E35" i="23" s="1"/>
  <c r="B35" i="23"/>
  <c r="S34" i="23"/>
  <c r="R34" i="23"/>
  <c r="Q34" i="23"/>
  <c r="P34" i="23"/>
  <c r="E34" i="23"/>
  <c r="O32" i="23"/>
  <c r="N32" i="23"/>
  <c r="M32" i="23"/>
  <c r="L32" i="23"/>
  <c r="K32" i="23"/>
  <c r="J32" i="23"/>
  <c r="I32" i="23"/>
  <c r="S32" i="23" s="1"/>
  <c r="H32" i="23"/>
  <c r="R32" i="23" s="1"/>
  <c r="G32" i="23"/>
  <c r="F32" i="23"/>
  <c r="C32" i="23"/>
  <c r="B32" i="23"/>
  <c r="U31" i="23"/>
  <c r="T31" i="23"/>
  <c r="S31" i="23"/>
  <c r="R31" i="23"/>
  <c r="Q31" i="23"/>
  <c r="P31" i="23"/>
  <c r="E31" i="23"/>
  <c r="S30" i="23"/>
  <c r="R30" i="23"/>
  <c r="Q30" i="23"/>
  <c r="P30" i="23"/>
  <c r="E30" i="23"/>
  <c r="U29" i="23"/>
  <c r="S29" i="23"/>
  <c r="R29" i="23"/>
  <c r="Q29" i="23"/>
  <c r="P29" i="23"/>
  <c r="E29" i="23"/>
  <c r="T29" i="23" s="1"/>
  <c r="S28" i="23"/>
  <c r="R28" i="23"/>
  <c r="Q28" i="23"/>
  <c r="P28" i="23"/>
  <c r="E28" i="23"/>
  <c r="U28" i="23" s="1"/>
  <c r="O26" i="23"/>
  <c r="N26" i="23"/>
  <c r="M26" i="23"/>
  <c r="L26" i="23"/>
  <c r="K26" i="23"/>
  <c r="J26" i="23"/>
  <c r="I26" i="23"/>
  <c r="S26" i="23" s="1"/>
  <c r="H26" i="23"/>
  <c r="G26" i="23"/>
  <c r="F26" i="23"/>
  <c r="C26" i="23"/>
  <c r="B26" i="23"/>
  <c r="S25" i="23"/>
  <c r="R25" i="23"/>
  <c r="Q25" i="23"/>
  <c r="P25" i="23"/>
  <c r="E25" i="23"/>
  <c r="S24" i="23"/>
  <c r="R24" i="23"/>
  <c r="Q24" i="23"/>
  <c r="P24" i="23"/>
  <c r="E24" i="23"/>
  <c r="T24" i="23" s="1"/>
  <c r="S23" i="23"/>
  <c r="R23" i="23"/>
  <c r="Q23" i="23"/>
  <c r="P23" i="23"/>
  <c r="E23" i="23"/>
  <c r="U23" i="23" s="1"/>
  <c r="S22" i="23"/>
  <c r="R22" i="23"/>
  <c r="Q22" i="23"/>
  <c r="P22" i="23"/>
  <c r="E22" i="23"/>
  <c r="U21" i="23"/>
  <c r="S21" i="23"/>
  <c r="R21" i="23"/>
  <c r="Q21" i="23"/>
  <c r="P21" i="23"/>
  <c r="E21" i="23"/>
  <c r="T21" i="23" s="1"/>
  <c r="T20" i="23"/>
  <c r="S20" i="23"/>
  <c r="R20" i="23"/>
  <c r="Q20" i="23"/>
  <c r="P20" i="23"/>
  <c r="E20" i="23"/>
  <c r="U20" i="23" s="1"/>
  <c r="T19" i="23"/>
  <c r="S19" i="23"/>
  <c r="R19" i="23"/>
  <c r="Q19" i="23"/>
  <c r="P19" i="23"/>
  <c r="E19" i="23"/>
  <c r="U19" i="23" s="1"/>
  <c r="O17" i="23"/>
  <c r="N17" i="23"/>
  <c r="M17" i="23"/>
  <c r="L17" i="23"/>
  <c r="K17" i="23"/>
  <c r="J17" i="23"/>
  <c r="I17" i="23"/>
  <c r="S17" i="23" s="1"/>
  <c r="H17" i="23"/>
  <c r="R17" i="23" s="1"/>
  <c r="G17" i="23"/>
  <c r="F17" i="23"/>
  <c r="C17" i="23"/>
  <c r="B17" i="23"/>
  <c r="T16" i="23"/>
  <c r="S16" i="23"/>
  <c r="R16" i="23"/>
  <c r="Q16" i="23"/>
  <c r="P16" i="23"/>
  <c r="E16" i="23"/>
  <c r="U16" i="23" s="1"/>
  <c r="S15" i="23"/>
  <c r="R15" i="23"/>
  <c r="Q15" i="23"/>
  <c r="P15" i="23"/>
  <c r="E15" i="23"/>
  <c r="S14" i="23"/>
  <c r="R14" i="23"/>
  <c r="Q14" i="23"/>
  <c r="P14" i="23"/>
  <c r="E14" i="23"/>
  <c r="U13" i="23"/>
  <c r="S13" i="23"/>
  <c r="R13" i="23"/>
  <c r="Q13" i="23"/>
  <c r="P13" i="23"/>
  <c r="E13" i="23"/>
  <c r="T13" i="23" s="1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T10" i="23" s="1"/>
  <c r="E10" i="23"/>
  <c r="T9" i="23"/>
  <c r="S9" i="23"/>
  <c r="R9" i="23"/>
  <c r="Q9" i="23"/>
  <c r="P9" i="23"/>
  <c r="E9" i="23"/>
  <c r="U9" i="23" s="1"/>
  <c r="T96" i="22"/>
  <c r="S96" i="22"/>
  <c r="R96" i="22"/>
  <c r="Q96" i="22"/>
  <c r="P96" i="22"/>
  <c r="E96" i="22"/>
  <c r="U96" i="22" s="1"/>
  <c r="S95" i="22"/>
  <c r="R95" i="22"/>
  <c r="Q95" i="22"/>
  <c r="P95" i="22"/>
  <c r="E95" i="22"/>
  <c r="T94" i="22"/>
  <c r="S94" i="22"/>
  <c r="R94" i="22"/>
  <c r="Q94" i="22"/>
  <c r="P94" i="22"/>
  <c r="E94" i="22"/>
  <c r="U94" i="22" s="1"/>
  <c r="U93" i="22"/>
  <c r="S93" i="22"/>
  <c r="R93" i="22"/>
  <c r="Q93" i="22"/>
  <c r="P93" i="22"/>
  <c r="E93" i="22"/>
  <c r="T93" i="22" s="1"/>
  <c r="S92" i="22"/>
  <c r="R92" i="22"/>
  <c r="Q92" i="22"/>
  <c r="P92" i="22"/>
  <c r="E92" i="22"/>
  <c r="S91" i="22"/>
  <c r="R91" i="22"/>
  <c r="Q91" i="22"/>
  <c r="P91" i="22"/>
  <c r="E91" i="22"/>
  <c r="T90" i="22"/>
  <c r="S90" i="22"/>
  <c r="R90" i="22"/>
  <c r="Q90" i="22"/>
  <c r="P90" i="22"/>
  <c r="E90" i="22"/>
  <c r="U90" i="22" s="1"/>
  <c r="T89" i="22"/>
  <c r="S89" i="22"/>
  <c r="R89" i="22"/>
  <c r="Q89" i="22"/>
  <c r="P89" i="22"/>
  <c r="E89" i="22"/>
  <c r="U89" i="22" s="1"/>
  <c r="S88" i="22"/>
  <c r="R88" i="22"/>
  <c r="Q88" i="22"/>
  <c r="P88" i="22"/>
  <c r="E88" i="22"/>
  <c r="O75" i="22"/>
  <c r="N75" i="22"/>
  <c r="M75" i="22"/>
  <c r="L75" i="22"/>
  <c r="K75" i="22"/>
  <c r="J75" i="22"/>
  <c r="I75" i="22"/>
  <c r="S75" i="22" s="1"/>
  <c r="H75" i="22"/>
  <c r="R75" i="22" s="1"/>
  <c r="G75" i="22"/>
  <c r="F75" i="22"/>
  <c r="C75" i="22"/>
  <c r="B75" i="22"/>
  <c r="O74" i="22"/>
  <c r="N74" i="22"/>
  <c r="M74" i="22"/>
  <c r="L74" i="22"/>
  <c r="K74" i="22"/>
  <c r="J74" i="22"/>
  <c r="I74" i="22"/>
  <c r="H74" i="22"/>
  <c r="G74" i="22"/>
  <c r="F74" i="22"/>
  <c r="C74" i="22"/>
  <c r="B74" i="22"/>
  <c r="O73" i="22"/>
  <c r="N73" i="22"/>
  <c r="M73" i="22"/>
  <c r="L73" i="22"/>
  <c r="K73" i="22"/>
  <c r="J73" i="22"/>
  <c r="R73" i="22" s="1"/>
  <c r="I73" i="22"/>
  <c r="H73" i="22"/>
  <c r="G73" i="22"/>
  <c r="F73" i="22"/>
  <c r="C73" i="22"/>
  <c r="E73" i="22" s="1"/>
  <c r="B73" i="22"/>
  <c r="T72" i="22"/>
  <c r="S72" i="22"/>
  <c r="R72" i="22"/>
  <c r="Q72" i="22"/>
  <c r="P72" i="22"/>
  <c r="E72" i="22"/>
  <c r="U72" i="22" s="1"/>
  <c r="S71" i="22"/>
  <c r="R71" i="22"/>
  <c r="Q71" i="22"/>
  <c r="P71" i="22"/>
  <c r="T71" i="22" s="1"/>
  <c r="E71" i="22"/>
  <c r="O69" i="22"/>
  <c r="N69" i="22"/>
  <c r="M69" i="22"/>
  <c r="L69" i="22"/>
  <c r="K69" i="22"/>
  <c r="J69" i="22"/>
  <c r="I69" i="22"/>
  <c r="H69" i="22"/>
  <c r="G69" i="22"/>
  <c r="F69" i="22"/>
  <c r="C69" i="22"/>
  <c r="B69" i="22"/>
  <c r="O68" i="22"/>
  <c r="N68" i="22"/>
  <c r="M68" i="22"/>
  <c r="L68" i="22"/>
  <c r="K68" i="22"/>
  <c r="J68" i="22"/>
  <c r="I68" i="22"/>
  <c r="H68" i="22"/>
  <c r="G68" i="22"/>
  <c r="F68" i="22"/>
  <c r="C68" i="22"/>
  <c r="B68" i="22"/>
  <c r="E68" i="22" s="1"/>
  <c r="T67" i="22"/>
  <c r="S67" i="22"/>
  <c r="R67" i="22"/>
  <c r="Q67" i="22"/>
  <c r="P67" i="22"/>
  <c r="E67" i="22"/>
  <c r="U67" i="22" s="1"/>
  <c r="S66" i="22"/>
  <c r="R66" i="22"/>
  <c r="Q66" i="22"/>
  <c r="P66" i="22"/>
  <c r="E66" i="22"/>
  <c r="S65" i="22"/>
  <c r="R65" i="22"/>
  <c r="Q65" i="22"/>
  <c r="P65" i="22"/>
  <c r="E65" i="22"/>
  <c r="U65" i="22" s="1"/>
  <c r="S64" i="22"/>
  <c r="R64" i="22"/>
  <c r="Q64" i="22"/>
  <c r="P64" i="22"/>
  <c r="E64" i="22"/>
  <c r="T63" i="22"/>
  <c r="S63" i="22"/>
  <c r="R63" i="22"/>
  <c r="Q63" i="22"/>
  <c r="P63" i="22"/>
  <c r="E63" i="22"/>
  <c r="O61" i="22"/>
  <c r="N61" i="22"/>
  <c r="M61" i="22"/>
  <c r="L61" i="22"/>
  <c r="K61" i="22"/>
  <c r="J61" i="22"/>
  <c r="I61" i="22"/>
  <c r="S61" i="22" s="1"/>
  <c r="H61" i="22"/>
  <c r="C61" i="22"/>
  <c r="B61" i="22"/>
  <c r="S60" i="22"/>
  <c r="R60" i="22"/>
  <c r="Q60" i="22"/>
  <c r="P60" i="22"/>
  <c r="E60" i="22"/>
  <c r="U60" i="22" s="1"/>
  <c r="U59" i="22"/>
  <c r="S59" i="22"/>
  <c r="R59" i="22"/>
  <c r="Q59" i="22"/>
  <c r="P59" i="22"/>
  <c r="E59" i="22"/>
  <c r="T59" i="22" s="1"/>
  <c r="S58" i="22"/>
  <c r="R58" i="22"/>
  <c r="Q58" i="22"/>
  <c r="P58" i="22"/>
  <c r="E58" i="22"/>
  <c r="U58" i="22" s="1"/>
  <c r="S57" i="22"/>
  <c r="R57" i="22"/>
  <c r="Q57" i="22"/>
  <c r="P57" i="22"/>
  <c r="E57" i="22"/>
  <c r="T57" i="22" s="1"/>
  <c r="O55" i="22"/>
  <c r="N55" i="22"/>
  <c r="M55" i="22"/>
  <c r="L55" i="22"/>
  <c r="K55" i="22"/>
  <c r="J55" i="22"/>
  <c r="I55" i="22"/>
  <c r="S55" i="22" s="1"/>
  <c r="H55" i="22"/>
  <c r="G55" i="22"/>
  <c r="F55" i="22"/>
  <c r="C55" i="22"/>
  <c r="B55" i="22"/>
  <c r="T54" i="22"/>
  <c r="S54" i="22"/>
  <c r="R54" i="22"/>
  <c r="Q54" i="22"/>
  <c r="P54" i="22"/>
  <c r="E54" i="22"/>
  <c r="U54" i="22" s="1"/>
  <c r="S53" i="22"/>
  <c r="R53" i="22"/>
  <c r="Q53" i="22"/>
  <c r="P53" i="22"/>
  <c r="E53" i="22"/>
  <c r="U52" i="22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U50" i="22" s="1"/>
  <c r="S49" i="22"/>
  <c r="R49" i="22"/>
  <c r="Q49" i="22"/>
  <c r="P49" i="22"/>
  <c r="E49" i="22"/>
  <c r="U49" i="22" s="1"/>
  <c r="U48" i="22"/>
  <c r="S48" i="22"/>
  <c r="R48" i="22"/>
  <c r="Q48" i="22"/>
  <c r="P48" i="22"/>
  <c r="E48" i="22"/>
  <c r="T48" i="22" s="1"/>
  <c r="S47" i="22"/>
  <c r="R47" i="22"/>
  <c r="Q47" i="22"/>
  <c r="P47" i="22"/>
  <c r="E47" i="22"/>
  <c r="U46" i="22"/>
  <c r="T46" i="22"/>
  <c r="S46" i="22"/>
  <c r="R46" i="22"/>
  <c r="Q46" i="22"/>
  <c r="P46" i="22"/>
  <c r="E46" i="22"/>
  <c r="S45" i="22"/>
  <c r="R45" i="22"/>
  <c r="Q45" i="22"/>
  <c r="P45" i="22"/>
  <c r="E45" i="22"/>
  <c r="S44" i="22"/>
  <c r="R44" i="22"/>
  <c r="Q44" i="22"/>
  <c r="P44" i="22"/>
  <c r="E44" i="22"/>
  <c r="T44" i="22" s="1"/>
  <c r="O42" i="22"/>
  <c r="N42" i="22"/>
  <c r="M42" i="22"/>
  <c r="L42" i="22"/>
  <c r="K42" i="22"/>
  <c r="S42" i="22" s="1"/>
  <c r="J42" i="22"/>
  <c r="I42" i="22"/>
  <c r="H42" i="22"/>
  <c r="G42" i="22"/>
  <c r="F42" i="22"/>
  <c r="C42" i="22"/>
  <c r="B42" i="22"/>
  <c r="S41" i="22"/>
  <c r="R41" i="22"/>
  <c r="Q41" i="22"/>
  <c r="P41" i="22"/>
  <c r="E41" i="22"/>
  <c r="T41" i="22" s="1"/>
  <c r="T40" i="22"/>
  <c r="S40" i="22"/>
  <c r="R40" i="22"/>
  <c r="Q40" i="22"/>
  <c r="P40" i="22"/>
  <c r="E40" i="22"/>
  <c r="U40" i="22" s="1"/>
  <c r="T39" i="22"/>
  <c r="S39" i="22"/>
  <c r="R39" i="22"/>
  <c r="Q39" i="22"/>
  <c r="P39" i="22"/>
  <c r="E39" i="22"/>
  <c r="U39" i="22" s="1"/>
  <c r="U38" i="22"/>
  <c r="S38" i="22"/>
  <c r="R38" i="22"/>
  <c r="Q38" i="22"/>
  <c r="P38" i="22"/>
  <c r="E38" i="22"/>
  <c r="S37" i="22"/>
  <c r="R37" i="22"/>
  <c r="Q37" i="22"/>
  <c r="P37" i="22"/>
  <c r="E37" i="22"/>
  <c r="O35" i="22"/>
  <c r="N35" i="22"/>
  <c r="M35" i="22"/>
  <c r="L35" i="22"/>
  <c r="K35" i="22"/>
  <c r="J35" i="22"/>
  <c r="I35" i="22"/>
  <c r="H35" i="22"/>
  <c r="R35" i="22" s="1"/>
  <c r="G35" i="22"/>
  <c r="F35" i="22"/>
  <c r="C35" i="22"/>
  <c r="B35" i="22"/>
  <c r="E35" i="22" s="1"/>
  <c r="S34" i="22"/>
  <c r="R34" i="22"/>
  <c r="Q34" i="22"/>
  <c r="P34" i="22"/>
  <c r="E34" i="22"/>
  <c r="T34" i="22" s="1"/>
  <c r="O32" i="22"/>
  <c r="N32" i="22"/>
  <c r="M32" i="22"/>
  <c r="L32" i="22"/>
  <c r="K32" i="22"/>
  <c r="J32" i="22"/>
  <c r="I32" i="22"/>
  <c r="Q32" i="22" s="1"/>
  <c r="H32" i="22"/>
  <c r="G32" i="22"/>
  <c r="F32" i="22"/>
  <c r="C32" i="22"/>
  <c r="B32" i="22"/>
  <c r="S31" i="22"/>
  <c r="R31" i="22"/>
  <c r="Q31" i="22"/>
  <c r="P31" i="22"/>
  <c r="E31" i="22"/>
  <c r="U31" i="22" s="1"/>
  <c r="U30" i="22"/>
  <c r="T30" i="22"/>
  <c r="S30" i="22"/>
  <c r="R30" i="22"/>
  <c r="Q30" i="22"/>
  <c r="P30" i="22"/>
  <c r="E30" i="22"/>
  <c r="U29" i="22"/>
  <c r="S29" i="22"/>
  <c r="R29" i="22"/>
  <c r="Q29" i="22"/>
  <c r="P29" i="22"/>
  <c r="E29" i="22"/>
  <c r="T29" i="22" s="1"/>
  <c r="S28" i="22"/>
  <c r="R28" i="22"/>
  <c r="Q28" i="22"/>
  <c r="P28" i="22"/>
  <c r="E28" i="22"/>
  <c r="O26" i="22"/>
  <c r="N26" i="22"/>
  <c r="M26" i="22"/>
  <c r="L26" i="22"/>
  <c r="K26" i="22"/>
  <c r="J26" i="22"/>
  <c r="I26" i="22"/>
  <c r="H26" i="22"/>
  <c r="R26" i="22" s="1"/>
  <c r="G26" i="22"/>
  <c r="F26" i="22"/>
  <c r="C26" i="22"/>
  <c r="B26" i="22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T23" i="22"/>
  <c r="S23" i="22"/>
  <c r="R23" i="22"/>
  <c r="Q23" i="22"/>
  <c r="P23" i="22"/>
  <c r="E23" i="22"/>
  <c r="S22" i="22"/>
  <c r="R22" i="22"/>
  <c r="Q22" i="22"/>
  <c r="P22" i="22"/>
  <c r="E22" i="22"/>
  <c r="S21" i="22"/>
  <c r="R21" i="22"/>
  <c r="Q21" i="22"/>
  <c r="P21" i="22"/>
  <c r="E21" i="22"/>
  <c r="S20" i="22"/>
  <c r="R20" i="22"/>
  <c r="Q20" i="22"/>
  <c r="P20" i="22"/>
  <c r="E20" i="22"/>
  <c r="T20" i="22" s="1"/>
  <c r="U19" i="22"/>
  <c r="T19" i="22"/>
  <c r="S19" i="22"/>
  <c r="R19" i="22"/>
  <c r="Q19" i="22"/>
  <c r="P19" i="22"/>
  <c r="E19" i="22"/>
  <c r="O17" i="22"/>
  <c r="N17" i="22"/>
  <c r="M17" i="22"/>
  <c r="L17" i="22"/>
  <c r="K17" i="22"/>
  <c r="J17" i="22"/>
  <c r="I17" i="22"/>
  <c r="H17" i="22"/>
  <c r="P17" i="22" s="1"/>
  <c r="G17" i="22"/>
  <c r="F17" i="22"/>
  <c r="C17" i="22"/>
  <c r="E17" i="22" s="1"/>
  <c r="B17" i="22"/>
  <c r="U16" i="22"/>
  <c r="T16" i="22"/>
  <c r="S16" i="22"/>
  <c r="R16" i="22"/>
  <c r="Q16" i="22"/>
  <c r="P16" i="22"/>
  <c r="E16" i="22"/>
  <c r="S15" i="22"/>
  <c r="R15" i="22"/>
  <c r="Q15" i="22"/>
  <c r="P15" i="22"/>
  <c r="E15" i="22"/>
  <c r="U15" i="22" s="1"/>
  <c r="S14" i="22"/>
  <c r="R14" i="22"/>
  <c r="Q14" i="22"/>
  <c r="P14" i="22"/>
  <c r="E14" i="22"/>
  <c r="U14" i="22" s="1"/>
  <c r="S13" i="22"/>
  <c r="R13" i="22"/>
  <c r="Q13" i="22"/>
  <c r="P13" i="22"/>
  <c r="E13" i="22"/>
  <c r="T13" i="22" s="1"/>
  <c r="T12" i="22"/>
  <c r="S12" i="22"/>
  <c r="R12" i="22"/>
  <c r="Q12" i="22"/>
  <c r="P12" i="22"/>
  <c r="E12" i="22"/>
  <c r="U12" i="22" s="1"/>
  <c r="U11" i="22"/>
  <c r="T11" i="22"/>
  <c r="S11" i="22"/>
  <c r="R11" i="22"/>
  <c r="Q11" i="22"/>
  <c r="P11" i="22"/>
  <c r="E11" i="22"/>
  <c r="S10" i="22"/>
  <c r="R10" i="22"/>
  <c r="Q10" i="22"/>
  <c r="U10" i="22" s="1"/>
  <c r="P10" i="22"/>
  <c r="T10" i="22" s="1"/>
  <c r="E10" i="22"/>
  <c r="S9" i="22"/>
  <c r="R9" i="22"/>
  <c r="Q9" i="22"/>
  <c r="P9" i="22"/>
  <c r="E9" i="22"/>
  <c r="U96" i="21"/>
  <c r="T96" i="21"/>
  <c r="S96" i="21"/>
  <c r="R96" i="21"/>
  <c r="Q96" i="21"/>
  <c r="P96" i="21"/>
  <c r="E96" i="21"/>
  <c r="S95" i="21"/>
  <c r="R95" i="21"/>
  <c r="Q95" i="21"/>
  <c r="P95" i="21"/>
  <c r="E95" i="21"/>
  <c r="U95" i="21" s="1"/>
  <c r="S94" i="21"/>
  <c r="R94" i="21"/>
  <c r="Q94" i="21"/>
  <c r="P94" i="21"/>
  <c r="E94" i="21"/>
  <c r="U94" i="21" s="1"/>
  <c r="U93" i="21"/>
  <c r="S93" i="21"/>
  <c r="R93" i="21"/>
  <c r="Q93" i="21"/>
  <c r="P93" i="21"/>
  <c r="E93" i="21"/>
  <c r="T93" i="21" s="1"/>
  <c r="S92" i="21"/>
  <c r="R92" i="21"/>
  <c r="Q92" i="21"/>
  <c r="P92" i="21"/>
  <c r="E92" i="21"/>
  <c r="U92" i="21" s="1"/>
  <c r="S91" i="21"/>
  <c r="R91" i="21"/>
  <c r="Q91" i="21"/>
  <c r="P91" i="21"/>
  <c r="E91" i="21"/>
  <c r="U91" i="21" s="1"/>
  <c r="T90" i="21"/>
  <c r="S90" i="21"/>
  <c r="R90" i="21"/>
  <c r="Q90" i="21"/>
  <c r="P90" i="21"/>
  <c r="E90" i="21"/>
  <c r="U90" i="21" s="1"/>
  <c r="S89" i="21"/>
  <c r="R89" i="21"/>
  <c r="Q89" i="21"/>
  <c r="P89" i="21"/>
  <c r="E89" i="21"/>
  <c r="U89" i="21" s="1"/>
  <c r="U88" i="21"/>
  <c r="T88" i="21"/>
  <c r="S88" i="21"/>
  <c r="R88" i="21"/>
  <c r="Q88" i="21"/>
  <c r="P88" i="21"/>
  <c r="E88" i="21"/>
  <c r="O75" i="21"/>
  <c r="N75" i="21"/>
  <c r="M75" i="21"/>
  <c r="L75" i="21"/>
  <c r="K75" i="21"/>
  <c r="J75" i="21"/>
  <c r="I75" i="21"/>
  <c r="H75" i="21"/>
  <c r="G75" i="21"/>
  <c r="F75" i="21"/>
  <c r="C75" i="21"/>
  <c r="B75" i="21"/>
  <c r="O74" i="21"/>
  <c r="N74" i="21"/>
  <c r="M74" i="21"/>
  <c r="L74" i="21"/>
  <c r="K74" i="21"/>
  <c r="J74" i="21"/>
  <c r="I74" i="21"/>
  <c r="H74" i="21"/>
  <c r="G74" i="21"/>
  <c r="F74" i="21"/>
  <c r="C74" i="21"/>
  <c r="B74" i="21"/>
  <c r="E74" i="21" s="1"/>
  <c r="O73" i="21"/>
  <c r="N73" i="21"/>
  <c r="M73" i="21"/>
  <c r="L73" i="21"/>
  <c r="K73" i="21"/>
  <c r="J73" i="21"/>
  <c r="R73" i="21" s="1"/>
  <c r="I73" i="21"/>
  <c r="S73" i="21" s="1"/>
  <c r="H73" i="21"/>
  <c r="G73" i="21"/>
  <c r="F73" i="21"/>
  <c r="C73" i="21"/>
  <c r="E73" i="21" s="1"/>
  <c r="B73" i="21"/>
  <c r="S72" i="21"/>
  <c r="R72" i="21"/>
  <c r="Q72" i="21"/>
  <c r="P72" i="21"/>
  <c r="E72" i="21"/>
  <c r="U72" i="21" s="1"/>
  <c r="S71" i="21"/>
  <c r="R71" i="21"/>
  <c r="Q71" i="21"/>
  <c r="P71" i="21"/>
  <c r="T71" i="21" s="1"/>
  <c r="E71" i="21"/>
  <c r="O69" i="21"/>
  <c r="N69" i="21"/>
  <c r="M69" i="21"/>
  <c r="L69" i="21"/>
  <c r="K69" i="21"/>
  <c r="J69" i="21"/>
  <c r="I69" i="21"/>
  <c r="H69" i="21"/>
  <c r="G69" i="21"/>
  <c r="F69" i="21"/>
  <c r="C69" i="21"/>
  <c r="B69" i="21"/>
  <c r="O68" i="21"/>
  <c r="N68" i="21"/>
  <c r="M68" i="21"/>
  <c r="L68" i="21"/>
  <c r="K68" i="21"/>
  <c r="J68" i="21"/>
  <c r="I68" i="21"/>
  <c r="S68" i="21" s="1"/>
  <c r="H68" i="21"/>
  <c r="R68" i="21" s="1"/>
  <c r="G68" i="21"/>
  <c r="F68" i="21"/>
  <c r="C68" i="21"/>
  <c r="B68" i="21"/>
  <c r="E68" i="21" s="1"/>
  <c r="T67" i="21"/>
  <c r="S67" i="21"/>
  <c r="R67" i="21"/>
  <c r="Q67" i="21"/>
  <c r="P67" i="21"/>
  <c r="E67" i="21"/>
  <c r="U67" i="21" s="1"/>
  <c r="U66" i="21"/>
  <c r="S66" i="21"/>
  <c r="R66" i="21"/>
  <c r="Q66" i="21"/>
  <c r="P66" i="21"/>
  <c r="E66" i="21"/>
  <c r="T66" i="21" s="1"/>
  <c r="T65" i="21"/>
  <c r="S65" i="21"/>
  <c r="R65" i="21"/>
  <c r="Q65" i="21"/>
  <c r="P65" i="21"/>
  <c r="E65" i="21"/>
  <c r="U65" i="21" s="1"/>
  <c r="S64" i="21"/>
  <c r="R64" i="21"/>
  <c r="Q64" i="21"/>
  <c r="P64" i="21"/>
  <c r="E64" i="21"/>
  <c r="U64" i="21" s="1"/>
  <c r="S63" i="21"/>
  <c r="R63" i="21"/>
  <c r="Q63" i="21"/>
  <c r="P63" i="21"/>
  <c r="E63" i="21"/>
  <c r="O61" i="21"/>
  <c r="N61" i="21"/>
  <c r="M61" i="21"/>
  <c r="L61" i="21"/>
  <c r="K61" i="21"/>
  <c r="J61" i="21"/>
  <c r="I61" i="21"/>
  <c r="H61" i="21"/>
  <c r="R61" i="21" s="1"/>
  <c r="C61" i="21"/>
  <c r="B61" i="21"/>
  <c r="S60" i="21"/>
  <c r="R60" i="21"/>
  <c r="Q60" i="21"/>
  <c r="P60" i="21"/>
  <c r="E60" i="21"/>
  <c r="U60" i="21" s="1"/>
  <c r="S59" i="21"/>
  <c r="R59" i="21"/>
  <c r="Q59" i="21"/>
  <c r="P59" i="21"/>
  <c r="E59" i="21"/>
  <c r="T59" i="21" s="1"/>
  <c r="T58" i="2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O55" i="21"/>
  <c r="N55" i="21"/>
  <c r="M55" i="21"/>
  <c r="L55" i="21"/>
  <c r="K55" i="21"/>
  <c r="J55" i="21"/>
  <c r="I55" i="21"/>
  <c r="H55" i="21"/>
  <c r="R55" i="21" s="1"/>
  <c r="G55" i="21"/>
  <c r="F55" i="21"/>
  <c r="C55" i="21"/>
  <c r="B55" i="21"/>
  <c r="U54" i="21"/>
  <c r="T54" i="21"/>
  <c r="S54" i="21"/>
  <c r="R54" i="21"/>
  <c r="Q54" i="21"/>
  <c r="P54" i="21"/>
  <c r="E54" i="21"/>
  <c r="S53" i="21"/>
  <c r="R53" i="21"/>
  <c r="Q53" i="21"/>
  <c r="P53" i="21"/>
  <c r="E53" i="21"/>
  <c r="S52" i="21"/>
  <c r="R52" i="21"/>
  <c r="Q52" i="21"/>
  <c r="P52" i="21"/>
  <c r="E52" i="21"/>
  <c r="S51" i="21"/>
  <c r="R51" i="21"/>
  <c r="Q51" i="21"/>
  <c r="P51" i="21"/>
  <c r="E51" i="21"/>
  <c r="U51" i="21" s="1"/>
  <c r="U50" i="21"/>
  <c r="S50" i="21"/>
  <c r="R50" i="21"/>
  <c r="Q50" i="21"/>
  <c r="P50" i="21"/>
  <c r="E50" i="21"/>
  <c r="T50" i="21" s="1"/>
  <c r="U49" i="21"/>
  <c r="T49" i="21"/>
  <c r="S49" i="21"/>
  <c r="R49" i="21"/>
  <c r="Q49" i="21"/>
  <c r="P49" i="21"/>
  <c r="E49" i="21"/>
  <c r="U48" i="2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U46" i="21"/>
  <c r="T46" i="21"/>
  <c r="S46" i="21"/>
  <c r="R46" i="21"/>
  <c r="Q46" i="21"/>
  <c r="P46" i="21"/>
  <c r="E46" i="21"/>
  <c r="S45" i="21"/>
  <c r="R45" i="21"/>
  <c r="Q45" i="21"/>
  <c r="P45" i="21"/>
  <c r="E45" i="21"/>
  <c r="U45" i="21" s="1"/>
  <c r="S44" i="21"/>
  <c r="R44" i="21"/>
  <c r="Q44" i="21"/>
  <c r="P44" i="21"/>
  <c r="E44" i="21"/>
  <c r="S42" i="21"/>
  <c r="O42" i="21"/>
  <c r="N42" i="21"/>
  <c r="M42" i="21"/>
  <c r="L42" i="21"/>
  <c r="K42" i="21"/>
  <c r="J42" i="21"/>
  <c r="I42" i="21"/>
  <c r="H42" i="21"/>
  <c r="R42" i="21" s="1"/>
  <c r="G42" i="21"/>
  <c r="F42" i="21"/>
  <c r="C42" i="21"/>
  <c r="B42" i="21"/>
  <c r="S41" i="21"/>
  <c r="R41" i="21"/>
  <c r="Q41" i="21"/>
  <c r="P41" i="21"/>
  <c r="E41" i="21"/>
  <c r="U40" i="21"/>
  <c r="S40" i="21"/>
  <c r="R40" i="21"/>
  <c r="Q40" i="21"/>
  <c r="P40" i="21"/>
  <c r="E40" i="21"/>
  <c r="T40" i="21" s="1"/>
  <c r="T39" i="2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E37" i="21"/>
  <c r="U37" i="21" s="1"/>
  <c r="O35" i="21"/>
  <c r="N35" i="21"/>
  <c r="M35" i="21"/>
  <c r="L35" i="21"/>
  <c r="K35" i="21"/>
  <c r="J35" i="21"/>
  <c r="R35" i="21" s="1"/>
  <c r="I35" i="21"/>
  <c r="H35" i="21"/>
  <c r="G35" i="21"/>
  <c r="F35" i="21"/>
  <c r="C35" i="21"/>
  <c r="E35" i="21" s="1"/>
  <c r="B35" i="21"/>
  <c r="S34" i="21"/>
  <c r="R34" i="21"/>
  <c r="Q34" i="21"/>
  <c r="P34" i="21"/>
  <c r="T34" i="21" s="1"/>
  <c r="E34" i="21"/>
  <c r="O32" i="21"/>
  <c r="N32" i="21"/>
  <c r="M32" i="21"/>
  <c r="L32" i="21"/>
  <c r="K32" i="21"/>
  <c r="J32" i="21"/>
  <c r="I32" i="21"/>
  <c r="S32" i="21" s="1"/>
  <c r="H32" i="21"/>
  <c r="G32" i="21"/>
  <c r="F32" i="21"/>
  <c r="C32" i="21"/>
  <c r="B32" i="21"/>
  <c r="E32" i="21" s="1"/>
  <c r="S31" i="21"/>
  <c r="R31" i="21"/>
  <c r="Q31" i="21"/>
  <c r="P31" i="21"/>
  <c r="E31" i="21"/>
  <c r="S30" i="21"/>
  <c r="R30" i="21"/>
  <c r="Q30" i="21"/>
  <c r="P30" i="21"/>
  <c r="E30" i="21"/>
  <c r="U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U28" i="21" s="1"/>
  <c r="O26" i="21"/>
  <c r="N26" i="21"/>
  <c r="M26" i="21"/>
  <c r="L26" i="21"/>
  <c r="K26" i="21"/>
  <c r="J26" i="21"/>
  <c r="I26" i="21"/>
  <c r="S26" i="21" s="1"/>
  <c r="H26" i="21"/>
  <c r="P26" i="21" s="1"/>
  <c r="G26" i="21"/>
  <c r="F26" i="21"/>
  <c r="C26" i="21"/>
  <c r="B26" i="2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T23" i="21" s="1"/>
  <c r="S22" i="21"/>
  <c r="R22" i="21"/>
  <c r="Q22" i="21"/>
  <c r="P22" i="21"/>
  <c r="E22" i="21"/>
  <c r="T21" i="21"/>
  <c r="S21" i="21"/>
  <c r="R21" i="21"/>
  <c r="Q21" i="21"/>
  <c r="P21" i="21"/>
  <c r="E21" i="21"/>
  <c r="U21" i="21" s="1"/>
  <c r="U20" i="21"/>
  <c r="S20" i="21"/>
  <c r="R20" i="21"/>
  <c r="Q20" i="21"/>
  <c r="P20" i="21"/>
  <c r="E20" i="21"/>
  <c r="T20" i="21" s="1"/>
  <c r="S19" i="21"/>
  <c r="R19" i="21"/>
  <c r="Q19" i="21"/>
  <c r="P19" i="21"/>
  <c r="E19" i="21"/>
  <c r="U19" i="21" s="1"/>
  <c r="O17" i="21"/>
  <c r="N17" i="21"/>
  <c r="M17" i="21"/>
  <c r="L17" i="21"/>
  <c r="K17" i="21"/>
  <c r="J17" i="21"/>
  <c r="I17" i="21"/>
  <c r="H17" i="21"/>
  <c r="G17" i="21"/>
  <c r="F17" i="21"/>
  <c r="C17" i="21"/>
  <c r="B17" i="21"/>
  <c r="S16" i="21"/>
  <c r="R16" i="21"/>
  <c r="Q16" i="21"/>
  <c r="P16" i="21"/>
  <c r="E16" i="21"/>
  <c r="U16" i="21" s="1"/>
  <c r="T15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T13" i="21"/>
  <c r="S13" i="21"/>
  <c r="R13" i="21"/>
  <c r="Q13" i="21"/>
  <c r="P13" i="21"/>
  <c r="E13" i="21"/>
  <c r="U13" i="21" s="1"/>
  <c r="S12" i="21"/>
  <c r="R12" i="21"/>
  <c r="Q12" i="21"/>
  <c r="P12" i="21"/>
  <c r="E12" i="21"/>
  <c r="T12" i="21" s="1"/>
  <c r="S11" i="21"/>
  <c r="R11" i="21"/>
  <c r="Q11" i="21"/>
  <c r="P11" i="21"/>
  <c r="E11" i="21"/>
  <c r="S10" i="21"/>
  <c r="R10" i="21"/>
  <c r="Q10" i="21"/>
  <c r="U10" i="21" s="1"/>
  <c r="P10" i="21"/>
  <c r="T10" i="21" s="1"/>
  <c r="E10" i="21"/>
  <c r="U9" i="21"/>
  <c r="T9" i="21"/>
  <c r="S9" i="21"/>
  <c r="R9" i="21"/>
  <c r="Q9" i="21"/>
  <c r="P9" i="21"/>
  <c r="E9" i="21"/>
  <c r="S96" i="20"/>
  <c r="R96" i="20"/>
  <c r="Q96" i="20"/>
  <c r="P96" i="20"/>
  <c r="E96" i="20"/>
  <c r="U96" i="20" s="1"/>
  <c r="U95" i="20"/>
  <c r="T95" i="20"/>
  <c r="S95" i="20"/>
  <c r="R95" i="20"/>
  <c r="Q95" i="20"/>
  <c r="P95" i="20"/>
  <c r="E95" i="20"/>
  <c r="S94" i="20"/>
  <c r="R94" i="20"/>
  <c r="Q94" i="20"/>
  <c r="P94" i="20"/>
  <c r="E94" i="20"/>
  <c r="U94" i="20" s="1"/>
  <c r="S93" i="20"/>
  <c r="R93" i="20"/>
  <c r="Q93" i="20"/>
  <c r="P93" i="20"/>
  <c r="E93" i="20"/>
  <c r="S92" i="20"/>
  <c r="R92" i="20"/>
  <c r="Q92" i="20"/>
  <c r="P92" i="20"/>
  <c r="E92" i="20"/>
  <c r="T91" i="20"/>
  <c r="S91" i="20"/>
  <c r="R91" i="20"/>
  <c r="Q91" i="20"/>
  <c r="P91" i="20"/>
  <c r="E91" i="20"/>
  <c r="U91" i="20" s="1"/>
  <c r="S90" i="20"/>
  <c r="R90" i="20"/>
  <c r="Q90" i="20"/>
  <c r="P90" i="20"/>
  <c r="E90" i="20"/>
  <c r="S89" i="20"/>
  <c r="R89" i="20"/>
  <c r="Q89" i="20"/>
  <c r="P89" i="20"/>
  <c r="E89" i="20"/>
  <c r="S88" i="20"/>
  <c r="R88" i="20"/>
  <c r="Q88" i="20"/>
  <c r="P88" i="20"/>
  <c r="E88" i="20"/>
  <c r="O75" i="20"/>
  <c r="N75" i="20"/>
  <c r="M75" i="20"/>
  <c r="L75" i="20"/>
  <c r="K75" i="20"/>
  <c r="J75" i="20"/>
  <c r="I75" i="20"/>
  <c r="H75" i="20"/>
  <c r="G75" i="20"/>
  <c r="F75" i="20"/>
  <c r="C75" i="20"/>
  <c r="B75" i="20"/>
  <c r="O74" i="20"/>
  <c r="N74" i="20"/>
  <c r="M74" i="20"/>
  <c r="L74" i="20"/>
  <c r="K74" i="20"/>
  <c r="J74" i="20"/>
  <c r="I74" i="20"/>
  <c r="S74" i="20" s="1"/>
  <c r="H74" i="20"/>
  <c r="G74" i="20"/>
  <c r="F74" i="20"/>
  <c r="E74" i="20"/>
  <c r="C74" i="20"/>
  <c r="B74" i="20"/>
  <c r="O73" i="20"/>
  <c r="N73" i="20"/>
  <c r="M73" i="20"/>
  <c r="L73" i="20"/>
  <c r="K73" i="20"/>
  <c r="J73" i="20"/>
  <c r="I73" i="20"/>
  <c r="H73" i="20"/>
  <c r="G73" i="20"/>
  <c r="F73" i="20"/>
  <c r="C73" i="20"/>
  <c r="B73" i="20"/>
  <c r="S72" i="20"/>
  <c r="R72" i="20"/>
  <c r="Q72" i="20"/>
  <c r="P72" i="20"/>
  <c r="E72" i="20"/>
  <c r="S71" i="20"/>
  <c r="R71" i="20"/>
  <c r="Q71" i="20"/>
  <c r="P71" i="20"/>
  <c r="E71" i="20"/>
  <c r="U71" i="20" s="1"/>
  <c r="O69" i="20"/>
  <c r="N69" i="20"/>
  <c r="M69" i="20"/>
  <c r="L69" i="20"/>
  <c r="K69" i="20"/>
  <c r="J69" i="20"/>
  <c r="I69" i="20"/>
  <c r="S69" i="20" s="1"/>
  <c r="H69" i="20"/>
  <c r="G69" i="20"/>
  <c r="F69" i="20"/>
  <c r="C69" i="20"/>
  <c r="B69" i="20"/>
  <c r="O68" i="20"/>
  <c r="N68" i="20"/>
  <c r="M68" i="20"/>
  <c r="L68" i="20"/>
  <c r="K68" i="20"/>
  <c r="J68" i="20"/>
  <c r="I68" i="20"/>
  <c r="S68" i="20" s="1"/>
  <c r="H68" i="20"/>
  <c r="R68" i="20" s="1"/>
  <c r="G68" i="20"/>
  <c r="F68" i="20"/>
  <c r="C68" i="20"/>
  <c r="B68" i="20"/>
  <c r="E68" i="20" s="1"/>
  <c r="U67" i="20"/>
  <c r="S67" i="20"/>
  <c r="R67" i="20"/>
  <c r="Q67" i="20"/>
  <c r="P67" i="20"/>
  <c r="E67" i="20"/>
  <c r="T67" i="20" s="1"/>
  <c r="S66" i="20"/>
  <c r="R66" i="20"/>
  <c r="Q66" i="20"/>
  <c r="P66" i="20"/>
  <c r="E66" i="20"/>
  <c r="S65" i="20"/>
  <c r="R65" i="20"/>
  <c r="Q65" i="20"/>
  <c r="P65" i="20"/>
  <c r="E65" i="20"/>
  <c r="U65" i="20" s="1"/>
  <c r="S64" i="20"/>
  <c r="R64" i="20"/>
  <c r="Q64" i="20"/>
  <c r="P64" i="20"/>
  <c r="E64" i="20"/>
  <c r="U64" i="20" s="1"/>
  <c r="S63" i="20"/>
  <c r="R63" i="20"/>
  <c r="Q63" i="20"/>
  <c r="P63" i="20"/>
  <c r="E63" i="20"/>
  <c r="U63" i="20" s="1"/>
  <c r="O61" i="20"/>
  <c r="N61" i="20"/>
  <c r="M61" i="20"/>
  <c r="L61" i="20"/>
  <c r="K61" i="20"/>
  <c r="J61" i="20"/>
  <c r="I61" i="20"/>
  <c r="S61" i="20" s="1"/>
  <c r="H61" i="20"/>
  <c r="C61" i="20"/>
  <c r="B61" i="20"/>
  <c r="S60" i="20"/>
  <c r="R60" i="20"/>
  <c r="Q60" i="20"/>
  <c r="P60" i="20"/>
  <c r="E60" i="20"/>
  <c r="T60" i="20" s="1"/>
  <c r="S59" i="20"/>
  <c r="R59" i="20"/>
  <c r="Q59" i="20"/>
  <c r="P59" i="20"/>
  <c r="E59" i="20"/>
  <c r="U59" i="20" s="1"/>
  <c r="U58" i="20"/>
  <c r="S58" i="20"/>
  <c r="R58" i="20"/>
  <c r="Q58" i="20"/>
  <c r="P58" i="20"/>
  <c r="E58" i="20"/>
  <c r="T58" i="20" s="1"/>
  <c r="S57" i="20"/>
  <c r="R57" i="20"/>
  <c r="Q57" i="20"/>
  <c r="P57" i="20"/>
  <c r="E57" i="20"/>
  <c r="U57" i="20" s="1"/>
  <c r="O55" i="20"/>
  <c r="N55" i="20"/>
  <c r="M55" i="20"/>
  <c r="L55" i="20"/>
  <c r="K55" i="20"/>
  <c r="J55" i="20"/>
  <c r="I55" i="20"/>
  <c r="S55" i="20" s="1"/>
  <c r="H55" i="20"/>
  <c r="G55" i="20"/>
  <c r="F55" i="20"/>
  <c r="C55" i="20"/>
  <c r="B55" i="20"/>
  <c r="S54" i="20"/>
  <c r="R54" i="20"/>
  <c r="Q54" i="20"/>
  <c r="P54" i="20"/>
  <c r="E54" i="20"/>
  <c r="S53" i="20"/>
  <c r="R53" i="20"/>
  <c r="Q53" i="20"/>
  <c r="P53" i="20"/>
  <c r="E53" i="20"/>
  <c r="S52" i="20"/>
  <c r="R52" i="20"/>
  <c r="Q52" i="20"/>
  <c r="P52" i="20"/>
  <c r="E52" i="20"/>
  <c r="U52" i="20" s="1"/>
  <c r="S51" i="20"/>
  <c r="R51" i="20"/>
  <c r="Q51" i="20"/>
  <c r="P51" i="20"/>
  <c r="E51" i="20"/>
  <c r="S50" i="20"/>
  <c r="R50" i="20"/>
  <c r="Q50" i="20"/>
  <c r="P50" i="20"/>
  <c r="E50" i="20"/>
  <c r="U50" i="20" s="1"/>
  <c r="S49" i="20"/>
  <c r="R49" i="20"/>
  <c r="Q49" i="20"/>
  <c r="P49" i="20"/>
  <c r="E49" i="20"/>
  <c r="T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U46" i="20" s="1"/>
  <c r="S45" i="20"/>
  <c r="R45" i="20"/>
  <c r="Q45" i="20"/>
  <c r="P45" i="20"/>
  <c r="E45" i="20"/>
  <c r="S44" i="20"/>
  <c r="R44" i="20"/>
  <c r="Q44" i="20"/>
  <c r="P44" i="20"/>
  <c r="E44" i="20"/>
  <c r="U44" i="20" s="1"/>
  <c r="O42" i="20"/>
  <c r="N42" i="20"/>
  <c r="M42" i="20"/>
  <c r="L42" i="20"/>
  <c r="K42" i="20"/>
  <c r="J42" i="20"/>
  <c r="I42" i="20"/>
  <c r="S42" i="20" s="1"/>
  <c r="H42" i="20"/>
  <c r="G42" i="20"/>
  <c r="F42" i="20"/>
  <c r="C42" i="20"/>
  <c r="B42" i="20"/>
  <c r="U41" i="20"/>
  <c r="T41" i="20"/>
  <c r="S41" i="20"/>
  <c r="R41" i="20"/>
  <c r="Q41" i="20"/>
  <c r="P41" i="20"/>
  <c r="E41" i="20"/>
  <c r="S40" i="20"/>
  <c r="R40" i="20"/>
  <c r="Q40" i="20"/>
  <c r="P40" i="20"/>
  <c r="E40" i="20"/>
  <c r="T40" i="20" s="1"/>
  <c r="T39" i="20"/>
  <c r="S39" i="20"/>
  <c r="R39" i="20"/>
  <c r="Q39" i="20"/>
  <c r="P39" i="20"/>
  <c r="E39" i="20"/>
  <c r="U39" i="20" s="1"/>
  <c r="S38" i="20"/>
  <c r="R38" i="20"/>
  <c r="Q38" i="20"/>
  <c r="P38" i="20"/>
  <c r="E38" i="20"/>
  <c r="S37" i="20"/>
  <c r="R37" i="20"/>
  <c r="Q37" i="20"/>
  <c r="P37" i="20"/>
  <c r="E37" i="20"/>
  <c r="T37" i="20" s="1"/>
  <c r="O35" i="20"/>
  <c r="N35" i="20"/>
  <c r="M35" i="20"/>
  <c r="L35" i="20"/>
  <c r="K35" i="20"/>
  <c r="J35" i="20"/>
  <c r="R35" i="20" s="1"/>
  <c r="I35" i="20"/>
  <c r="S35" i="20" s="1"/>
  <c r="H35" i="20"/>
  <c r="G35" i="20"/>
  <c r="F35" i="20"/>
  <c r="C35" i="20"/>
  <c r="B35" i="20"/>
  <c r="S34" i="20"/>
  <c r="R34" i="20"/>
  <c r="Q34" i="20"/>
  <c r="P34" i="20"/>
  <c r="E34" i="20"/>
  <c r="O32" i="20"/>
  <c r="N32" i="20"/>
  <c r="M32" i="20"/>
  <c r="L32" i="20"/>
  <c r="K32" i="20"/>
  <c r="J32" i="20"/>
  <c r="I32" i="20"/>
  <c r="S32" i="20" s="1"/>
  <c r="H32" i="20"/>
  <c r="P32" i="20" s="1"/>
  <c r="G32" i="20"/>
  <c r="F32" i="20"/>
  <c r="C32" i="20"/>
  <c r="B32" i="20"/>
  <c r="E32" i="20" s="1"/>
  <c r="S31" i="20"/>
  <c r="R31" i="20"/>
  <c r="Q31" i="20"/>
  <c r="P31" i="20"/>
  <c r="E31" i="20"/>
  <c r="U31" i="20" s="1"/>
  <c r="S30" i="20"/>
  <c r="R30" i="20"/>
  <c r="Q30" i="20"/>
  <c r="P30" i="20"/>
  <c r="E30" i="20"/>
  <c r="S29" i="20"/>
  <c r="R29" i="20"/>
  <c r="Q29" i="20"/>
  <c r="P29" i="20"/>
  <c r="E29" i="20"/>
  <c r="S28" i="20"/>
  <c r="R28" i="20"/>
  <c r="Q28" i="20"/>
  <c r="P28" i="20"/>
  <c r="E28" i="20"/>
  <c r="U28" i="20" s="1"/>
  <c r="O26" i="20"/>
  <c r="N26" i="20"/>
  <c r="M26" i="20"/>
  <c r="L26" i="20"/>
  <c r="K26" i="20"/>
  <c r="J26" i="20"/>
  <c r="I26" i="20"/>
  <c r="S26" i="20" s="1"/>
  <c r="H26" i="20"/>
  <c r="R26" i="20" s="1"/>
  <c r="G26" i="20"/>
  <c r="F26" i="20"/>
  <c r="C26" i="20"/>
  <c r="B26" i="20"/>
  <c r="S25" i="20"/>
  <c r="R25" i="20"/>
  <c r="Q25" i="20"/>
  <c r="P25" i="20"/>
  <c r="E25" i="20"/>
  <c r="U25" i="20" s="1"/>
  <c r="U24" i="20"/>
  <c r="T24" i="20"/>
  <c r="S24" i="20"/>
  <c r="R24" i="20"/>
  <c r="Q24" i="20"/>
  <c r="P24" i="20"/>
  <c r="E24" i="20"/>
  <c r="S23" i="20"/>
  <c r="R23" i="20"/>
  <c r="Q23" i="20"/>
  <c r="P23" i="20"/>
  <c r="E23" i="20"/>
  <c r="T23" i="20" s="1"/>
  <c r="T22" i="20"/>
  <c r="S22" i="20"/>
  <c r="R22" i="20"/>
  <c r="Q22" i="20"/>
  <c r="P22" i="20"/>
  <c r="E22" i="20"/>
  <c r="U22" i="20" s="1"/>
  <c r="S21" i="20"/>
  <c r="R21" i="20"/>
  <c r="Q21" i="20"/>
  <c r="P21" i="20"/>
  <c r="E21" i="20"/>
  <c r="S20" i="20"/>
  <c r="R20" i="20"/>
  <c r="Q20" i="20"/>
  <c r="P20" i="20"/>
  <c r="E20" i="20"/>
  <c r="U20" i="20" s="1"/>
  <c r="U19" i="20"/>
  <c r="T19" i="20"/>
  <c r="S19" i="20"/>
  <c r="R19" i="20"/>
  <c r="Q19" i="20"/>
  <c r="P19" i="20"/>
  <c r="E19" i="20"/>
  <c r="O17" i="20"/>
  <c r="N17" i="20"/>
  <c r="M17" i="20"/>
  <c r="L17" i="20"/>
  <c r="K17" i="20"/>
  <c r="J17" i="20"/>
  <c r="I17" i="20"/>
  <c r="S17" i="20" s="1"/>
  <c r="H17" i="20"/>
  <c r="R17" i="20" s="1"/>
  <c r="G17" i="20"/>
  <c r="F17" i="20"/>
  <c r="C17" i="20"/>
  <c r="B17" i="20"/>
  <c r="T16" i="20"/>
  <c r="S16" i="20"/>
  <c r="R16" i="20"/>
  <c r="Q16" i="20"/>
  <c r="P16" i="20"/>
  <c r="E16" i="20"/>
  <c r="U15" i="20"/>
  <c r="T15" i="20"/>
  <c r="S15" i="20"/>
  <c r="R15" i="20"/>
  <c r="Q15" i="20"/>
  <c r="P15" i="20"/>
  <c r="E15" i="20"/>
  <c r="S14" i="20"/>
  <c r="R14" i="20"/>
  <c r="Q14" i="20"/>
  <c r="P14" i="20"/>
  <c r="E14" i="20"/>
  <c r="U14" i="20" s="1"/>
  <c r="U13" i="20"/>
  <c r="T13" i="20"/>
  <c r="S13" i="20"/>
  <c r="R13" i="20"/>
  <c r="Q13" i="20"/>
  <c r="P13" i="20"/>
  <c r="E13" i="20"/>
  <c r="S12" i="20"/>
  <c r="R12" i="20"/>
  <c r="Q12" i="20"/>
  <c r="P12" i="20"/>
  <c r="E12" i="20"/>
  <c r="T12" i="20" s="1"/>
  <c r="S11" i="20"/>
  <c r="R11" i="20"/>
  <c r="Q11" i="20"/>
  <c r="P11" i="20"/>
  <c r="E11" i="20"/>
  <c r="S10" i="20"/>
  <c r="R10" i="20"/>
  <c r="Q10" i="20"/>
  <c r="P10" i="20"/>
  <c r="E10" i="20"/>
  <c r="S9" i="20"/>
  <c r="R9" i="20"/>
  <c r="Q9" i="20"/>
  <c r="P9" i="20"/>
  <c r="E9" i="20"/>
  <c r="T9" i="20" s="1"/>
  <c r="S96" i="19"/>
  <c r="R96" i="19"/>
  <c r="Q96" i="19"/>
  <c r="P96" i="19"/>
  <c r="E96" i="19"/>
  <c r="U96" i="19" s="1"/>
  <c r="S95" i="19"/>
  <c r="R95" i="19"/>
  <c r="Q95" i="19"/>
  <c r="P95" i="19"/>
  <c r="E95" i="19"/>
  <c r="S94" i="19"/>
  <c r="R94" i="19"/>
  <c r="Q94" i="19"/>
  <c r="P94" i="19"/>
  <c r="E94" i="19"/>
  <c r="U93" i="19"/>
  <c r="T93" i="19"/>
  <c r="S93" i="19"/>
  <c r="R93" i="19"/>
  <c r="Q93" i="19"/>
  <c r="P93" i="19"/>
  <c r="E93" i="19"/>
  <c r="S92" i="19"/>
  <c r="R92" i="19"/>
  <c r="Q92" i="19"/>
  <c r="P92" i="19"/>
  <c r="E92" i="19"/>
  <c r="T92" i="19" s="1"/>
  <c r="S91" i="19"/>
  <c r="R91" i="19"/>
  <c r="Q91" i="19"/>
  <c r="P91" i="19"/>
  <c r="E91" i="19"/>
  <c r="S90" i="19"/>
  <c r="R90" i="19"/>
  <c r="Q90" i="19"/>
  <c r="P90" i="19"/>
  <c r="E90" i="19"/>
  <c r="T89" i="19"/>
  <c r="S89" i="19"/>
  <c r="R89" i="19"/>
  <c r="Q89" i="19"/>
  <c r="P89" i="19"/>
  <c r="E89" i="19"/>
  <c r="U89" i="19" s="1"/>
  <c r="U88" i="19"/>
  <c r="T88" i="19"/>
  <c r="S88" i="19"/>
  <c r="R88" i="19"/>
  <c r="Q88" i="19"/>
  <c r="P88" i="19"/>
  <c r="E88" i="19"/>
  <c r="O75" i="19"/>
  <c r="N75" i="19"/>
  <c r="M75" i="19"/>
  <c r="L75" i="19"/>
  <c r="K75" i="19"/>
  <c r="J75" i="19"/>
  <c r="I75" i="19"/>
  <c r="H75" i="19"/>
  <c r="G75" i="19"/>
  <c r="F75" i="19"/>
  <c r="C75" i="19"/>
  <c r="B75" i="19"/>
  <c r="O74" i="19"/>
  <c r="N74" i="19"/>
  <c r="M74" i="19"/>
  <c r="L74" i="19"/>
  <c r="K74" i="19"/>
  <c r="Q74" i="19" s="1"/>
  <c r="J74" i="19"/>
  <c r="I74" i="19"/>
  <c r="H74" i="19"/>
  <c r="G74" i="19"/>
  <c r="F74" i="19"/>
  <c r="C74" i="19"/>
  <c r="B74" i="19"/>
  <c r="E74" i="19" s="1"/>
  <c r="O73" i="19"/>
  <c r="N73" i="19"/>
  <c r="M73" i="19"/>
  <c r="L73" i="19"/>
  <c r="K73" i="19"/>
  <c r="J73" i="19"/>
  <c r="R73" i="19" s="1"/>
  <c r="I73" i="19"/>
  <c r="Q73" i="19" s="1"/>
  <c r="H73" i="19"/>
  <c r="G73" i="19"/>
  <c r="F73" i="19"/>
  <c r="C73" i="19"/>
  <c r="E73" i="19" s="1"/>
  <c r="B73" i="19"/>
  <c r="U72" i="19"/>
  <c r="S72" i="19"/>
  <c r="R72" i="19"/>
  <c r="Q72" i="19"/>
  <c r="P72" i="19"/>
  <c r="E72" i="19"/>
  <c r="T72" i="19" s="1"/>
  <c r="S71" i="19"/>
  <c r="R71" i="19"/>
  <c r="Q71" i="19"/>
  <c r="P71" i="19"/>
  <c r="E71" i="19"/>
  <c r="T71" i="19" s="1"/>
  <c r="O69" i="19"/>
  <c r="N69" i="19"/>
  <c r="M69" i="19"/>
  <c r="L69" i="19"/>
  <c r="K69" i="19"/>
  <c r="J69" i="19"/>
  <c r="I69" i="19"/>
  <c r="H69" i="19"/>
  <c r="G69" i="19"/>
  <c r="F69" i="19"/>
  <c r="C69" i="19"/>
  <c r="B69" i="19"/>
  <c r="O68" i="19"/>
  <c r="N68" i="19"/>
  <c r="M68" i="19"/>
  <c r="L68" i="19"/>
  <c r="K68" i="19"/>
  <c r="J68" i="19"/>
  <c r="I68" i="19"/>
  <c r="S68" i="19" s="1"/>
  <c r="H68" i="19"/>
  <c r="R68" i="19" s="1"/>
  <c r="G68" i="19"/>
  <c r="F68" i="19"/>
  <c r="C68" i="19"/>
  <c r="B68" i="19"/>
  <c r="S67" i="19"/>
  <c r="R67" i="19"/>
  <c r="Q67" i="19"/>
  <c r="P67" i="19"/>
  <c r="E67" i="19"/>
  <c r="T67" i="19" s="1"/>
  <c r="T66" i="19"/>
  <c r="S66" i="19"/>
  <c r="R66" i="19"/>
  <c r="Q66" i="19"/>
  <c r="P66" i="19"/>
  <c r="E66" i="19"/>
  <c r="U66" i="19" s="1"/>
  <c r="S65" i="19"/>
  <c r="R65" i="19"/>
  <c r="Q65" i="19"/>
  <c r="P65" i="19"/>
  <c r="E65" i="19"/>
  <c r="U64" i="19"/>
  <c r="S64" i="19"/>
  <c r="R64" i="19"/>
  <c r="Q64" i="19"/>
  <c r="P64" i="19"/>
  <c r="E64" i="19"/>
  <c r="T64" i="19" s="1"/>
  <c r="S63" i="19"/>
  <c r="R63" i="19"/>
  <c r="Q63" i="19"/>
  <c r="P63" i="19"/>
  <c r="E63" i="19"/>
  <c r="T63" i="19" s="1"/>
  <c r="O61" i="19"/>
  <c r="N61" i="19"/>
  <c r="M61" i="19"/>
  <c r="L61" i="19"/>
  <c r="K61" i="19"/>
  <c r="J61" i="19"/>
  <c r="I61" i="19"/>
  <c r="S61" i="19" s="1"/>
  <c r="H61" i="19"/>
  <c r="R61" i="19" s="1"/>
  <c r="C61" i="19"/>
  <c r="B61" i="19"/>
  <c r="U60" i="19"/>
  <c r="S60" i="19"/>
  <c r="R60" i="19"/>
  <c r="Q60" i="19"/>
  <c r="P60" i="19"/>
  <c r="E60" i="19"/>
  <c r="T60" i="19" s="1"/>
  <c r="S59" i="19"/>
  <c r="R59" i="19"/>
  <c r="Q59" i="19"/>
  <c r="P59" i="19"/>
  <c r="E59" i="19"/>
  <c r="U59" i="19" s="1"/>
  <c r="S58" i="19"/>
  <c r="R58" i="19"/>
  <c r="Q58" i="19"/>
  <c r="P58" i="19"/>
  <c r="E58" i="19"/>
  <c r="T58" i="19" s="1"/>
  <c r="S57" i="19"/>
  <c r="R57" i="19"/>
  <c r="Q57" i="19"/>
  <c r="P57" i="19"/>
  <c r="E57" i="19"/>
  <c r="U57" i="19" s="1"/>
  <c r="O55" i="19"/>
  <c r="N55" i="19"/>
  <c r="M55" i="19"/>
  <c r="L55" i="19"/>
  <c r="K55" i="19"/>
  <c r="J55" i="19"/>
  <c r="I55" i="19"/>
  <c r="S55" i="19" s="1"/>
  <c r="H55" i="19"/>
  <c r="G55" i="19"/>
  <c r="F55" i="19"/>
  <c r="C55" i="19"/>
  <c r="B55" i="19"/>
  <c r="S54" i="19"/>
  <c r="R54" i="19"/>
  <c r="Q54" i="19"/>
  <c r="P54" i="19"/>
  <c r="E54" i="19"/>
  <c r="U54" i="19" s="1"/>
  <c r="S53" i="19"/>
  <c r="R53" i="19"/>
  <c r="Q53" i="19"/>
  <c r="P53" i="19"/>
  <c r="T53" i="19" s="1"/>
  <c r="E53" i="19"/>
  <c r="S52" i="19"/>
  <c r="R52" i="19"/>
  <c r="Q52" i="19"/>
  <c r="P52" i="19"/>
  <c r="E52" i="19"/>
  <c r="T52" i="19" s="1"/>
  <c r="T51" i="19"/>
  <c r="S51" i="19"/>
  <c r="R51" i="19"/>
  <c r="Q51" i="19"/>
  <c r="P51" i="19"/>
  <c r="E51" i="19"/>
  <c r="U51" i="19" s="1"/>
  <c r="T50" i="19"/>
  <c r="S50" i="19"/>
  <c r="R50" i="19"/>
  <c r="Q50" i="19"/>
  <c r="P50" i="19"/>
  <c r="E50" i="19"/>
  <c r="U50" i="19" s="1"/>
  <c r="S49" i="19"/>
  <c r="R49" i="19"/>
  <c r="Q49" i="19"/>
  <c r="P49" i="19"/>
  <c r="E49" i="19"/>
  <c r="T49" i="19" s="1"/>
  <c r="S48" i="19"/>
  <c r="R48" i="19"/>
  <c r="Q48" i="19"/>
  <c r="P48" i="19"/>
  <c r="E48" i="19"/>
  <c r="U48" i="19" s="1"/>
  <c r="U47" i="19"/>
  <c r="S47" i="19"/>
  <c r="R47" i="19"/>
  <c r="Q47" i="19"/>
  <c r="P47" i="19"/>
  <c r="E47" i="19"/>
  <c r="T47" i="19" s="1"/>
  <c r="T46" i="19"/>
  <c r="S46" i="19"/>
  <c r="R46" i="19"/>
  <c r="Q46" i="19"/>
  <c r="P46" i="19"/>
  <c r="E46" i="19"/>
  <c r="U46" i="19" s="1"/>
  <c r="S45" i="19"/>
  <c r="R45" i="19"/>
  <c r="Q45" i="19"/>
  <c r="P45" i="19"/>
  <c r="E45" i="19"/>
  <c r="S44" i="19"/>
  <c r="R44" i="19"/>
  <c r="Q44" i="19"/>
  <c r="P44" i="19"/>
  <c r="E44" i="19"/>
  <c r="U44" i="19" s="1"/>
  <c r="O42" i="19"/>
  <c r="N42" i="19"/>
  <c r="M42" i="19"/>
  <c r="L42" i="19"/>
  <c r="K42" i="19"/>
  <c r="J42" i="19"/>
  <c r="I42" i="19"/>
  <c r="S42" i="19" s="1"/>
  <c r="H42" i="19"/>
  <c r="R42" i="19" s="1"/>
  <c r="G42" i="19"/>
  <c r="F42" i="19"/>
  <c r="C42" i="19"/>
  <c r="B42" i="19"/>
  <c r="E42" i="19" s="1"/>
  <c r="T41" i="19"/>
  <c r="S41" i="19"/>
  <c r="R41" i="19"/>
  <c r="Q41" i="19"/>
  <c r="P41" i="19"/>
  <c r="E41" i="19"/>
  <c r="U41" i="19" s="1"/>
  <c r="T40" i="19"/>
  <c r="S40" i="19"/>
  <c r="R40" i="19"/>
  <c r="Q40" i="19"/>
  <c r="P40" i="19"/>
  <c r="E40" i="19"/>
  <c r="U40" i="19" s="1"/>
  <c r="U39" i="19"/>
  <c r="T39" i="19"/>
  <c r="S39" i="19"/>
  <c r="R39" i="19"/>
  <c r="Q39" i="19"/>
  <c r="P39" i="19"/>
  <c r="E39" i="19"/>
  <c r="S38" i="19"/>
  <c r="R38" i="19"/>
  <c r="Q38" i="19"/>
  <c r="P38" i="19"/>
  <c r="E38" i="19"/>
  <c r="T38" i="19" s="1"/>
  <c r="S37" i="19"/>
  <c r="R37" i="19"/>
  <c r="Q37" i="19"/>
  <c r="P37" i="19"/>
  <c r="E37" i="19"/>
  <c r="O35" i="19"/>
  <c r="N35" i="19"/>
  <c r="M35" i="19"/>
  <c r="L35" i="19"/>
  <c r="K35" i="19"/>
  <c r="J35" i="19"/>
  <c r="I35" i="19"/>
  <c r="H35" i="19"/>
  <c r="G35" i="19"/>
  <c r="F35" i="19"/>
  <c r="C35" i="19"/>
  <c r="B35" i="19"/>
  <c r="E35" i="19" s="1"/>
  <c r="S34" i="19"/>
  <c r="R34" i="19"/>
  <c r="Q34" i="19"/>
  <c r="P34" i="19"/>
  <c r="E34" i="19"/>
  <c r="T34" i="19" s="1"/>
  <c r="O32" i="19"/>
  <c r="N32" i="19"/>
  <c r="M32" i="19"/>
  <c r="L32" i="19"/>
  <c r="K32" i="19"/>
  <c r="J32" i="19"/>
  <c r="I32" i="19"/>
  <c r="H32" i="19"/>
  <c r="G32" i="19"/>
  <c r="F32" i="19"/>
  <c r="C32" i="19"/>
  <c r="B32" i="19"/>
  <c r="E32" i="19" s="1"/>
  <c r="S31" i="19"/>
  <c r="R31" i="19"/>
  <c r="Q31" i="19"/>
  <c r="P31" i="19"/>
  <c r="E31" i="19"/>
  <c r="S30" i="19"/>
  <c r="R30" i="19"/>
  <c r="Q30" i="19"/>
  <c r="P30" i="19"/>
  <c r="E30" i="19"/>
  <c r="T30" i="19" s="1"/>
  <c r="S29" i="19"/>
  <c r="R29" i="19"/>
  <c r="Q29" i="19"/>
  <c r="P29" i="19"/>
  <c r="E29" i="19"/>
  <c r="U29" i="19" s="1"/>
  <c r="U28" i="19"/>
  <c r="T28" i="19"/>
  <c r="S28" i="19"/>
  <c r="R28" i="19"/>
  <c r="Q28" i="19"/>
  <c r="P28" i="19"/>
  <c r="E28" i="19"/>
  <c r="O26" i="19"/>
  <c r="N26" i="19"/>
  <c r="M26" i="19"/>
  <c r="L26" i="19"/>
  <c r="K26" i="19"/>
  <c r="J26" i="19"/>
  <c r="I26" i="19"/>
  <c r="S26" i="19" s="1"/>
  <c r="H26" i="19"/>
  <c r="R26" i="19" s="1"/>
  <c r="G26" i="19"/>
  <c r="F26" i="19"/>
  <c r="E26" i="19"/>
  <c r="C26" i="19"/>
  <c r="B26" i="19"/>
  <c r="U25" i="19"/>
  <c r="S25" i="19"/>
  <c r="R25" i="19"/>
  <c r="Q25" i="19"/>
  <c r="P25" i="19"/>
  <c r="E25" i="19"/>
  <c r="T25" i="19" s="1"/>
  <c r="S24" i="19"/>
  <c r="R24" i="19"/>
  <c r="Q24" i="19"/>
  <c r="P24" i="19"/>
  <c r="E24" i="19"/>
  <c r="S23" i="19"/>
  <c r="R23" i="19"/>
  <c r="Q23" i="19"/>
  <c r="P23" i="19"/>
  <c r="E23" i="19"/>
  <c r="U23" i="19" s="1"/>
  <c r="S22" i="19"/>
  <c r="R22" i="19"/>
  <c r="Q22" i="19"/>
  <c r="P22" i="19"/>
  <c r="E22" i="19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T19" i="19" s="1"/>
  <c r="O17" i="19"/>
  <c r="N17" i="19"/>
  <c r="M17" i="19"/>
  <c r="L17" i="19"/>
  <c r="K17" i="19"/>
  <c r="S17" i="19" s="1"/>
  <c r="J17" i="19"/>
  <c r="I17" i="19"/>
  <c r="H17" i="19"/>
  <c r="G17" i="19"/>
  <c r="F17" i="19"/>
  <c r="C17" i="19"/>
  <c r="B17" i="19"/>
  <c r="E17" i="19" s="1"/>
  <c r="S16" i="19"/>
  <c r="R16" i="19"/>
  <c r="Q16" i="19"/>
  <c r="P16" i="19"/>
  <c r="E16" i="19"/>
  <c r="T16" i="19" s="1"/>
  <c r="S15" i="19"/>
  <c r="R15" i="19"/>
  <c r="Q15" i="19"/>
  <c r="P15" i="19"/>
  <c r="E15" i="19"/>
  <c r="U15" i="19" s="1"/>
  <c r="U14" i="19"/>
  <c r="T14" i="19"/>
  <c r="S14" i="19"/>
  <c r="R14" i="19"/>
  <c r="Q14" i="19"/>
  <c r="P14" i="19"/>
  <c r="E14" i="19"/>
  <c r="U13" i="19"/>
  <c r="S13" i="19"/>
  <c r="R13" i="19"/>
  <c r="Q13" i="19"/>
  <c r="P13" i="19"/>
  <c r="E13" i="19"/>
  <c r="T13" i="19" s="1"/>
  <c r="S12" i="19"/>
  <c r="R12" i="19"/>
  <c r="Q12" i="19"/>
  <c r="P12" i="19"/>
  <c r="E12" i="19"/>
  <c r="S11" i="19"/>
  <c r="R11" i="19"/>
  <c r="Q11" i="19"/>
  <c r="P11" i="19"/>
  <c r="E11" i="19"/>
  <c r="S10" i="19"/>
  <c r="R10" i="19"/>
  <c r="Q10" i="19"/>
  <c r="P10" i="19"/>
  <c r="T10" i="19" s="1"/>
  <c r="E10" i="19"/>
  <c r="S9" i="19"/>
  <c r="R9" i="19"/>
  <c r="Q9" i="19"/>
  <c r="P9" i="19"/>
  <c r="E9" i="19"/>
  <c r="T9" i="19" s="1"/>
  <c r="S96" i="18"/>
  <c r="R96" i="18"/>
  <c r="Q96" i="18"/>
  <c r="P96" i="18"/>
  <c r="E96" i="18"/>
  <c r="T96" i="18" s="1"/>
  <c r="T95" i="18"/>
  <c r="S95" i="18"/>
  <c r="R95" i="18"/>
  <c r="Q95" i="18"/>
  <c r="P95" i="18"/>
  <c r="E95" i="18"/>
  <c r="U95" i="18" s="1"/>
  <c r="U94" i="18"/>
  <c r="S94" i="18"/>
  <c r="R94" i="18"/>
  <c r="Q94" i="18"/>
  <c r="P94" i="18"/>
  <c r="E94" i="18"/>
  <c r="T94" i="18" s="1"/>
  <c r="S93" i="18"/>
  <c r="R93" i="18"/>
  <c r="Q93" i="18"/>
  <c r="P93" i="18"/>
  <c r="E93" i="18"/>
  <c r="S92" i="18"/>
  <c r="R92" i="18"/>
  <c r="Q92" i="18"/>
  <c r="P92" i="18"/>
  <c r="E92" i="18"/>
  <c r="U92" i="18" s="1"/>
  <c r="U91" i="18"/>
  <c r="S91" i="18"/>
  <c r="R91" i="18"/>
  <c r="Q91" i="18"/>
  <c r="P91" i="18"/>
  <c r="E91" i="18"/>
  <c r="T91" i="18" s="1"/>
  <c r="S90" i="18"/>
  <c r="R90" i="18"/>
  <c r="Q90" i="18"/>
  <c r="P90" i="18"/>
  <c r="E90" i="18"/>
  <c r="U90" i="18" s="1"/>
  <c r="S89" i="18"/>
  <c r="R89" i="18"/>
  <c r="Q89" i="18"/>
  <c r="P89" i="18"/>
  <c r="E89" i="18"/>
  <c r="U89" i="18" s="1"/>
  <c r="U88" i="18"/>
  <c r="S88" i="18"/>
  <c r="R88" i="18"/>
  <c r="Q88" i="18"/>
  <c r="P88" i="18"/>
  <c r="E88" i="18"/>
  <c r="O75" i="18"/>
  <c r="N75" i="18"/>
  <c r="M75" i="18"/>
  <c r="L75" i="18"/>
  <c r="K75" i="18"/>
  <c r="J75" i="18"/>
  <c r="I75" i="18"/>
  <c r="H75" i="18"/>
  <c r="G75" i="18"/>
  <c r="F75" i="18"/>
  <c r="C75" i="18"/>
  <c r="B75" i="18"/>
  <c r="O74" i="18"/>
  <c r="N74" i="18"/>
  <c r="M74" i="18"/>
  <c r="L74" i="18"/>
  <c r="K74" i="18"/>
  <c r="J74" i="18"/>
  <c r="I74" i="18"/>
  <c r="S74" i="18" s="1"/>
  <c r="H74" i="18"/>
  <c r="R74" i="18" s="1"/>
  <c r="G74" i="18"/>
  <c r="F74" i="18"/>
  <c r="C74" i="18"/>
  <c r="B74" i="18"/>
  <c r="O73" i="18"/>
  <c r="N73" i="18"/>
  <c r="M73" i="18"/>
  <c r="L73" i="18"/>
  <c r="K73" i="18"/>
  <c r="J73" i="18"/>
  <c r="I73" i="18"/>
  <c r="S73" i="18" s="1"/>
  <c r="H73" i="18"/>
  <c r="R73" i="18" s="1"/>
  <c r="G73" i="18"/>
  <c r="F73" i="18"/>
  <c r="C73" i="18"/>
  <c r="B73" i="18"/>
  <c r="E73" i="18" s="1"/>
  <c r="S72" i="18"/>
  <c r="R72" i="18"/>
  <c r="Q72" i="18"/>
  <c r="P72" i="18"/>
  <c r="E72" i="18"/>
  <c r="S71" i="18"/>
  <c r="R71" i="18"/>
  <c r="Q71" i="18"/>
  <c r="P71" i="18"/>
  <c r="E71" i="18"/>
  <c r="T71" i="18" s="1"/>
  <c r="O69" i="18"/>
  <c r="N69" i="18"/>
  <c r="M69" i="18"/>
  <c r="L69" i="18"/>
  <c r="K69" i="18"/>
  <c r="J69" i="18"/>
  <c r="I69" i="18"/>
  <c r="H69" i="18"/>
  <c r="G69" i="18"/>
  <c r="F69" i="18"/>
  <c r="C69" i="18"/>
  <c r="B69" i="18"/>
  <c r="O68" i="18"/>
  <c r="N68" i="18"/>
  <c r="M68" i="18"/>
  <c r="L68" i="18"/>
  <c r="K68" i="18"/>
  <c r="J68" i="18"/>
  <c r="I68" i="18"/>
  <c r="S68" i="18" s="1"/>
  <c r="H68" i="18"/>
  <c r="R68" i="18" s="1"/>
  <c r="G68" i="18"/>
  <c r="F68" i="18"/>
  <c r="C68" i="18"/>
  <c r="B68" i="18"/>
  <c r="U67" i="18"/>
  <c r="T67" i="18"/>
  <c r="S67" i="18"/>
  <c r="R67" i="18"/>
  <c r="Q67" i="18"/>
  <c r="P67" i="18"/>
  <c r="E67" i="18"/>
  <c r="S66" i="18"/>
  <c r="R66" i="18"/>
  <c r="Q66" i="18"/>
  <c r="P66" i="18"/>
  <c r="E66" i="18"/>
  <c r="U66" i="18" s="1"/>
  <c r="S65" i="18"/>
  <c r="R65" i="18"/>
  <c r="Q65" i="18"/>
  <c r="P65" i="18"/>
  <c r="E65" i="18"/>
  <c r="T65" i="18" s="1"/>
  <c r="S64" i="18"/>
  <c r="R64" i="18"/>
  <c r="Q64" i="18"/>
  <c r="P64" i="18"/>
  <c r="E64" i="18"/>
  <c r="U64" i="18" s="1"/>
  <c r="S63" i="18"/>
  <c r="R63" i="18"/>
  <c r="Q63" i="18"/>
  <c r="P63" i="18"/>
  <c r="E63" i="18"/>
  <c r="U63" i="18" s="1"/>
  <c r="O61" i="18"/>
  <c r="N61" i="18"/>
  <c r="M61" i="18"/>
  <c r="L61" i="18"/>
  <c r="K61" i="18"/>
  <c r="J61" i="18"/>
  <c r="I61" i="18"/>
  <c r="S61" i="18" s="1"/>
  <c r="H61" i="18"/>
  <c r="R61" i="18" s="1"/>
  <c r="C61" i="18"/>
  <c r="B61" i="18"/>
  <c r="S60" i="18"/>
  <c r="R60" i="18"/>
  <c r="Q60" i="18"/>
  <c r="P60" i="18"/>
  <c r="E60" i="18"/>
  <c r="U59" i="18"/>
  <c r="T59" i="18"/>
  <c r="S59" i="18"/>
  <c r="R59" i="18"/>
  <c r="Q59" i="18"/>
  <c r="P59" i="18"/>
  <c r="E59" i="18"/>
  <c r="S58" i="18"/>
  <c r="R58" i="18"/>
  <c r="Q58" i="18"/>
  <c r="P58" i="18"/>
  <c r="E58" i="18"/>
  <c r="T58" i="18" s="1"/>
  <c r="S57" i="18"/>
  <c r="R57" i="18"/>
  <c r="Q57" i="18"/>
  <c r="P57" i="18"/>
  <c r="E57" i="18"/>
  <c r="U57" i="18" s="1"/>
  <c r="O55" i="18"/>
  <c r="N55" i="18"/>
  <c r="M55" i="18"/>
  <c r="L55" i="18"/>
  <c r="K55" i="18"/>
  <c r="J55" i="18"/>
  <c r="I55" i="18"/>
  <c r="S55" i="18" s="1"/>
  <c r="H55" i="18"/>
  <c r="R55" i="18" s="1"/>
  <c r="G55" i="18"/>
  <c r="F55" i="18"/>
  <c r="C55" i="18"/>
  <c r="B55" i="18"/>
  <c r="S54" i="18"/>
  <c r="R54" i="18"/>
  <c r="Q54" i="18"/>
  <c r="P54" i="18"/>
  <c r="E54" i="18"/>
  <c r="U54" i="18" s="1"/>
  <c r="S53" i="18"/>
  <c r="R53" i="18"/>
  <c r="Q53" i="18"/>
  <c r="P53" i="18"/>
  <c r="E53" i="18"/>
  <c r="T53" i="18" s="1"/>
  <c r="T52" i="18"/>
  <c r="S52" i="18"/>
  <c r="R52" i="18"/>
  <c r="Q52" i="18"/>
  <c r="P52" i="18"/>
  <c r="E52" i="18"/>
  <c r="U52" i="18" s="1"/>
  <c r="S51" i="18"/>
  <c r="R51" i="18"/>
  <c r="Q51" i="18"/>
  <c r="P51" i="18"/>
  <c r="E51" i="18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U45" i="18" s="1"/>
  <c r="S44" i="18"/>
  <c r="R44" i="18"/>
  <c r="Q44" i="18"/>
  <c r="P44" i="18"/>
  <c r="E44" i="18"/>
  <c r="U44" i="18" s="1"/>
  <c r="O42" i="18"/>
  <c r="N42" i="18"/>
  <c r="M42" i="18"/>
  <c r="L42" i="18"/>
  <c r="K42" i="18"/>
  <c r="J42" i="18"/>
  <c r="I42" i="18"/>
  <c r="S42" i="18" s="1"/>
  <c r="H42" i="18"/>
  <c r="R42" i="18" s="1"/>
  <c r="G42" i="18"/>
  <c r="F42" i="18"/>
  <c r="C42" i="18"/>
  <c r="B42" i="18"/>
  <c r="E42" i="18" s="1"/>
  <c r="U41" i="18"/>
  <c r="S41" i="18"/>
  <c r="R41" i="18"/>
  <c r="Q41" i="18"/>
  <c r="P41" i="18"/>
  <c r="E41" i="18"/>
  <c r="T41" i="18" s="1"/>
  <c r="S40" i="18"/>
  <c r="R40" i="18"/>
  <c r="Q40" i="18"/>
  <c r="P40" i="18"/>
  <c r="E40" i="18"/>
  <c r="T40" i="18" s="1"/>
  <c r="S39" i="18"/>
  <c r="R39" i="18"/>
  <c r="Q39" i="18"/>
  <c r="P39" i="18"/>
  <c r="E39" i="18"/>
  <c r="U39" i="18" s="1"/>
  <c r="S38" i="18"/>
  <c r="R38" i="18"/>
  <c r="Q38" i="18"/>
  <c r="U38" i="18" s="1"/>
  <c r="P38" i="18"/>
  <c r="T38" i="18" s="1"/>
  <c r="E38" i="18"/>
  <c r="U37" i="18"/>
  <c r="T37" i="18"/>
  <c r="S37" i="18"/>
  <c r="R37" i="18"/>
  <c r="Q37" i="18"/>
  <c r="P37" i="18"/>
  <c r="E37" i="18"/>
  <c r="O35" i="18"/>
  <c r="N35" i="18"/>
  <c r="M35" i="18"/>
  <c r="L35" i="18"/>
  <c r="K35" i="18"/>
  <c r="J35" i="18"/>
  <c r="I35" i="18"/>
  <c r="Q35" i="18" s="1"/>
  <c r="H35" i="18"/>
  <c r="G35" i="18"/>
  <c r="F35" i="18"/>
  <c r="C35" i="18"/>
  <c r="B35" i="18"/>
  <c r="E35" i="18" s="1"/>
  <c r="T34" i="18"/>
  <c r="S34" i="18"/>
  <c r="R34" i="18"/>
  <c r="Q34" i="18"/>
  <c r="P34" i="18"/>
  <c r="E34" i="18"/>
  <c r="O32" i="18"/>
  <c r="N32" i="18"/>
  <c r="M32" i="18"/>
  <c r="L32" i="18"/>
  <c r="K32" i="18"/>
  <c r="J32" i="18"/>
  <c r="I32" i="18"/>
  <c r="H32" i="18"/>
  <c r="R32" i="18" s="1"/>
  <c r="G32" i="18"/>
  <c r="F32" i="18"/>
  <c r="C32" i="18"/>
  <c r="B32" i="18"/>
  <c r="U31" i="18"/>
  <c r="T31" i="18"/>
  <c r="S31" i="18"/>
  <c r="R31" i="18"/>
  <c r="Q31" i="18"/>
  <c r="P31" i="18"/>
  <c r="E31" i="18"/>
  <c r="S30" i="18"/>
  <c r="R30" i="18"/>
  <c r="Q30" i="18"/>
  <c r="P30" i="18"/>
  <c r="E30" i="18"/>
  <c r="T30" i="18" s="1"/>
  <c r="S29" i="18"/>
  <c r="R29" i="18"/>
  <c r="Q29" i="18"/>
  <c r="P29" i="18"/>
  <c r="E29" i="18"/>
  <c r="U29" i="18" s="1"/>
  <c r="S28" i="18"/>
  <c r="R28" i="18"/>
  <c r="Q28" i="18"/>
  <c r="P28" i="18"/>
  <c r="E28" i="18"/>
  <c r="T28" i="18" s="1"/>
  <c r="O26" i="18"/>
  <c r="N26" i="18"/>
  <c r="M26" i="18"/>
  <c r="L26" i="18"/>
  <c r="K26" i="18"/>
  <c r="S26" i="18" s="1"/>
  <c r="J26" i="18"/>
  <c r="I26" i="18"/>
  <c r="H26" i="18"/>
  <c r="R26" i="18" s="1"/>
  <c r="G26" i="18"/>
  <c r="F26" i="18"/>
  <c r="C26" i="18"/>
  <c r="B26" i="18"/>
  <c r="E26" i="18" s="1"/>
  <c r="S25" i="18"/>
  <c r="R25" i="18"/>
  <c r="Q25" i="18"/>
  <c r="P25" i="18"/>
  <c r="E25" i="18"/>
  <c r="T25" i="18" s="1"/>
  <c r="S24" i="18"/>
  <c r="R24" i="18"/>
  <c r="Q24" i="18"/>
  <c r="P24" i="18"/>
  <c r="E24" i="18"/>
  <c r="U24" i="18" s="1"/>
  <c r="U23" i="18"/>
  <c r="S23" i="18"/>
  <c r="R23" i="18"/>
  <c r="Q23" i="18"/>
  <c r="P23" i="18"/>
  <c r="E23" i="18"/>
  <c r="T23" i="18" s="1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19" i="18"/>
  <c r="S19" i="18"/>
  <c r="R19" i="18"/>
  <c r="Q19" i="18"/>
  <c r="P19" i="18"/>
  <c r="T19" i="18" s="1"/>
  <c r="E19" i="18"/>
  <c r="O17" i="18"/>
  <c r="N17" i="18"/>
  <c r="M17" i="18"/>
  <c r="L17" i="18"/>
  <c r="K17" i="18"/>
  <c r="J17" i="18"/>
  <c r="I17" i="18"/>
  <c r="H17" i="18"/>
  <c r="G17" i="18"/>
  <c r="F17" i="18"/>
  <c r="C17" i="18"/>
  <c r="E17" i="18" s="1"/>
  <c r="B17" i="18"/>
  <c r="U16" i="18"/>
  <c r="T16" i="18"/>
  <c r="S16" i="18"/>
  <c r="R16" i="18"/>
  <c r="Q16" i="18"/>
  <c r="P16" i="18"/>
  <c r="E16" i="18"/>
  <c r="T15" i="18"/>
  <c r="S15" i="18"/>
  <c r="R15" i="18"/>
  <c r="Q15" i="18"/>
  <c r="P15" i="18"/>
  <c r="E15" i="18"/>
  <c r="S14" i="18"/>
  <c r="R14" i="18"/>
  <c r="Q14" i="18"/>
  <c r="P14" i="18"/>
  <c r="E14" i="18"/>
  <c r="T14" i="18" s="1"/>
  <c r="S13" i="18"/>
  <c r="R13" i="18"/>
  <c r="Q13" i="18"/>
  <c r="P13" i="18"/>
  <c r="E13" i="18"/>
  <c r="U13" i="18" s="1"/>
  <c r="U12" i="18"/>
  <c r="S12" i="18"/>
  <c r="R12" i="18"/>
  <c r="Q12" i="18"/>
  <c r="P12" i="18"/>
  <c r="E12" i="18"/>
  <c r="T12" i="18" s="1"/>
  <c r="U11" i="18"/>
  <c r="S11" i="18"/>
  <c r="R11" i="18"/>
  <c r="Q11" i="18"/>
  <c r="P11" i="18"/>
  <c r="E11" i="18"/>
  <c r="T11" i="18" s="1"/>
  <c r="S10" i="18"/>
  <c r="R10" i="18"/>
  <c r="Q10" i="18"/>
  <c r="P10" i="18"/>
  <c r="E10" i="18"/>
  <c r="T10" i="18" s="1"/>
  <c r="S9" i="18"/>
  <c r="R9" i="18"/>
  <c r="Q9" i="18"/>
  <c r="P9" i="18"/>
  <c r="E9" i="18"/>
  <c r="T9" i="18" s="1"/>
  <c r="T96" i="17"/>
  <c r="S96" i="17"/>
  <c r="R96" i="17"/>
  <c r="Q96" i="17"/>
  <c r="P96" i="17"/>
  <c r="E96" i="17"/>
  <c r="U96" i="17" s="1"/>
  <c r="S95" i="17"/>
  <c r="R95" i="17"/>
  <c r="Q95" i="17"/>
  <c r="P95" i="17"/>
  <c r="E95" i="17"/>
  <c r="U95" i="17" s="1"/>
  <c r="S94" i="17"/>
  <c r="R94" i="17"/>
  <c r="Q94" i="17"/>
  <c r="P94" i="17"/>
  <c r="E94" i="17"/>
  <c r="T94" i="17" s="1"/>
  <c r="S93" i="17"/>
  <c r="R93" i="17"/>
  <c r="Q93" i="17"/>
  <c r="P93" i="17"/>
  <c r="E93" i="17"/>
  <c r="U92" i="17"/>
  <c r="S92" i="17"/>
  <c r="R92" i="17"/>
  <c r="Q92" i="17"/>
  <c r="P92" i="17"/>
  <c r="E92" i="17"/>
  <c r="T92" i="17" s="1"/>
  <c r="U91" i="17"/>
  <c r="T91" i="17"/>
  <c r="S91" i="17"/>
  <c r="R91" i="17"/>
  <c r="Q91" i="17"/>
  <c r="P91" i="17"/>
  <c r="E91" i="17"/>
  <c r="S90" i="17"/>
  <c r="R90" i="17"/>
  <c r="Q90" i="17"/>
  <c r="P90" i="17"/>
  <c r="E90" i="17"/>
  <c r="S89" i="17"/>
  <c r="R89" i="17"/>
  <c r="Q89" i="17"/>
  <c r="P89" i="17"/>
  <c r="E89" i="17"/>
  <c r="U89" i="17" s="1"/>
  <c r="S88" i="17"/>
  <c r="R88" i="17"/>
  <c r="Q88" i="17"/>
  <c r="P88" i="17"/>
  <c r="E88" i="17"/>
  <c r="U88" i="17" s="1"/>
  <c r="O75" i="17"/>
  <c r="N75" i="17"/>
  <c r="M75" i="17"/>
  <c r="L75" i="17"/>
  <c r="K75" i="17"/>
  <c r="J75" i="17"/>
  <c r="I75" i="17"/>
  <c r="H75" i="17"/>
  <c r="G75" i="17"/>
  <c r="F75" i="17"/>
  <c r="C75" i="17"/>
  <c r="B75" i="17"/>
  <c r="O74" i="17"/>
  <c r="N74" i="17"/>
  <c r="M74" i="17"/>
  <c r="L74" i="17"/>
  <c r="K74" i="17"/>
  <c r="J74" i="17"/>
  <c r="R74" i="17" s="1"/>
  <c r="I74" i="17"/>
  <c r="H74" i="17"/>
  <c r="G74" i="17"/>
  <c r="F74" i="17"/>
  <c r="E74" i="17"/>
  <c r="C74" i="17"/>
  <c r="B74" i="17"/>
  <c r="O73" i="17"/>
  <c r="N73" i="17"/>
  <c r="M73" i="17"/>
  <c r="L73" i="17"/>
  <c r="K73" i="17"/>
  <c r="J73" i="17"/>
  <c r="I73" i="17"/>
  <c r="H73" i="17"/>
  <c r="G73" i="17"/>
  <c r="F73" i="17"/>
  <c r="C73" i="17"/>
  <c r="B73" i="17"/>
  <c r="S72" i="17"/>
  <c r="R72" i="17"/>
  <c r="Q72" i="17"/>
  <c r="P72" i="17"/>
  <c r="E72" i="17"/>
  <c r="U72" i="17" s="1"/>
  <c r="T71" i="17"/>
  <c r="S71" i="17"/>
  <c r="R71" i="17"/>
  <c r="Q71" i="17"/>
  <c r="U71" i="17" s="1"/>
  <c r="P71" i="17"/>
  <c r="E71" i="17"/>
  <c r="O69" i="17"/>
  <c r="N69" i="17"/>
  <c r="M69" i="17"/>
  <c r="L69" i="17"/>
  <c r="K69" i="17"/>
  <c r="J69" i="17"/>
  <c r="I69" i="17"/>
  <c r="H69" i="17"/>
  <c r="G69" i="17"/>
  <c r="F69" i="17"/>
  <c r="C69" i="17"/>
  <c r="B69" i="17"/>
  <c r="O68" i="17"/>
  <c r="N68" i="17"/>
  <c r="M68" i="17"/>
  <c r="L68" i="17"/>
  <c r="K68" i="17"/>
  <c r="J68" i="17"/>
  <c r="I68" i="17"/>
  <c r="S68" i="17" s="1"/>
  <c r="H68" i="17"/>
  <c r="G68" i="17"/>
  <c r="F68" i="17"/>
  <c r="C68" i="17"/>
  <c r="B68" i="17"/>
  <c r="E68" i="17" s="1"/>
  <c r="S67" i="17"/>
  <c r="R67" i="17"/>
  <c r="Q67" i="17"/>
  <c r="P67" i="17"/>
  <c r="E67" i="17"/>
  <c r="U67" i="17" s="1"/>
  <c r="S66" i="17"/>
  <c r="R66" i="17"/>
  <c r="Q66" i="17"/>
  <c r="P66" i="17"/>
  <c r="E66" i="17"/>
  <c r="U66" i="17" s="1"/>
  <c r="S65" i="17"/>
  <c r="R65" i="17"/>
  <c r="Q65" i="17"/>
  <c r="P65" i="17"/>
  <c r="E65" i="17"/>
  <c r="U65" i="17" s="1"/>
  <c r="S64" i="17"/>
  <c r="R64" i="17"/>
  <c r="Q64" i="17"/>
  <c r="P64" i="17"/>
  <c r="E64" i="17"/>
  <c r="S63" i="17"/>
  <c r="R63" i="17"/>
  <c r="Q63" i="17"/>
  <c r="P63" i="17"/>
  <c r="E63" i="17"/>
  <c r="O61" i="17"/>
  <c r="N61" i="17"/>
  <c r="M61" i="17"/>
  <c r="L61" i="17"/>
  <c r="K61" i="17"/>
  <c r="J61" i="17"/>
  <c r="I61" i="17"/>
  <c r="S61" i="17" s="1"/>
  <c r="H61" i="17"/>
  <c r="C61" i="17"/>
  <c r="B61" i="17"/>
  <c r="S60" i="17"/>
  <c r="R60" i="17"/>
  <c r="Q60" i="17"/>
  <c r="P60" i="17"/>
  <c r="E60" i="17"/>
  <c r="S59" i="17"/>
  <c r="R59" i="17"/>
  <c r="Q59" i="17"/>
  <c r="P59" i="17"/>
  <c r="E59" i="17"/>
  <c r="U59" i="17" s="1"/>
  <c r="S58" i="17"/>
  <c r="R58" i="17"/>
  <c r="Q58" i="17"/>
  <c r="P58" i="17"/>
  <c r="E58" i="17"/>
  <c r="S57" i="17"/>
  <c r="R57" i="17"/>
  <c r="Q57" i="17"/>
  <c r="P57" i="17"/>
  <c r="E57" i="17"/>
  <c r="U57" i="17" s="1"/>
  <c r="O55" i="17"/>
  <c r="N55" i="17"/>
  <c r="M55" i="17"/>
  <c r="L55" i="17"/>
  <c r="K55" i="17"/>
  <c r="J55" i="17"/>
  <c r="I55" i="17"/>
  <c r="S55" i="17" s="1"/>
  <c r="H55" i="17"/>
  <c r="G55" i="17"/>
  <c r="F55" i="17"/>
  <c r="C55" i="17"/>
  <c r="B55" i="17"/>
  <c r="S54" i="17"/>
  <c r="R54" i="17"/>
  <c r="Q54" i="17"/>
  <c r="P54" i="17"/>
  <c r="E54" i="17"/>
  <c r="U54" i="17" s="1"/>
  <c r="T53" i="17"/>
  <c r="S53" i="17"/>
  <c r="R53" i="17"/>
  <c r="Q53" i="17"/>
  <c r="P53" i="17"/>
  <c r="E53" i="17"/>
  <c r="U53" i="17" s="1"/>
  <c r="S52" i="17"/>
  <c r="R52" i="17"/>
  <c r="Q52" i="17"/>
  <c r="P52" i="17"/>
  <c r="E52" i="17"/>
  <c r="U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U49" i="17"/>
  <c r="T49" i="17"/>
  <c r="S49" i="17"/>
  <c r="R49" i="17"/>
  <c r="Q49" i="17"/>
  <c r="P49" i="17"/>
  <c r="E49" i="17"/>
  <c r="S48" i="17"/>
  <c r="R48" i="17"/>
  <c r="Q48" i="17"/>
  <c r="P48" i="17"/>
  <c r="E48" i="17"/>
  <c r="S47" i="17"/>
  <c r="R47" i="17"/>
  <c r="Q47" i="17"/>
  <c r="P47" i="17"/>
  <c r="E47" i="17"/>
  <c r="U47" i="17" s="1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P44" i="17"/>
  <c r="E44" i="17"/>
  <c r="U44" i="17" s="1"/>
  <c r="O42" i="17"/>
  <c r="N42" i="17"/>
  <c r="M42" i="17"/>
  <c r="L42" i="17"/>
  <c r="K42" i="17"/>
  <c r="J42" i="17"/>
  <c r="I42" i="17"/>
  <c r="S42" i="17" s="1"/>
  <c r="H42" i="17"/>
  <c r="R42" i="17" s="1"/>
  <c r="G42" i="17"/>
  <c r="F42" i="17"/>
  <c r="C42" i="17"/>
  <c r="B42" i="17"/>
  <c r="E42" i="17" s="1"/>
  <c r="S41" i="17"/>
  <c r="R41" i="17"/>
  <c r="Q41" i="17"/>
  <c r="P41" i="17"/>
  <c r="E41" i="17"/>
  <c r="U41" i="17" s="1"/>
  <c r="S40" i="17"/>
  <c r="R40" i="17"/>
  <c r="Q40" i="17"/>
  <c r="P40" i="17"/>
  <c r="E40" i="17"/>
  <c r="S39" i="17"/>
  <c r="R39" i="17"/>
  <c r="Q39" i="17"/>
  <c r="P39" i="17"/>
  <c r="E39" i="17"/>
  <c r="T39" i="17" s="1"/>
  <c r="S38" i="17"/>
  <c r="R38" i="17"/>
  <c r="Q38" i="17"/>
  <c r="P38" i="17"/>
  <c r="E38" i="17"/>
  <c r="S37" i="17"/>
  <c r="R37" i="17"/>
  <c r="Q37" i="17"/>
  <c r="P37" i="17"/>
  <c r="E37" i="17"/>
  <c r="U37" i="17" s="1"/>
  <c r="O35" i="17"/>
  <c r="N35" i="17"/>
  <c r="M35" i="17"/>
  <c r="L35" i="17"/>
  <c r="K35" i="17"/>
  <c r="J35" i="17"/>
  <c r="I35" i="17"/>
  <c r="H35" i="17"/>
  <c r="G35" i="17"/>
  <c r="F35" i="17"/>
  <c r="C35" i="17"/>
  <c r="B35" i="17"/>
  <c r="E35" i="17" s="1"/>
  <c r="T34" i="17"/>
  <c r="S34" i="17"/>
  <c r="R34" i="17"/>
  <c r="Q34" i="17"/>
  <c r="P34" i="17"/>
  <c r="E34" i="17"/>
  <c r="O32" i="17"/>
  <c r="N32" i="17"/>
  <c r="M32" i="17"/>
  <c r="L32" i="17"/>
  <c r="K32" i="17"/>
  <c r="J32" i="17"/>
  <c r="I32" i="17"/>
  <c r="Q32" i="17" s="1"/>
  <c r="H32" i="17"/>
  <c r="R32" i="17" s="1"/>
  <c r="G32" i="17"/>
  <c r="F32" i="17"/>
  <c r="C32" i="17"/>
  <c r="B32" i="17"/>
  <c r="T31" i="17"/>
  <c r="S31" i="17"/>
  <c r="R31" i="17"/>
  <c r="Q31" i="17"/>
  <c r="P31" i="17"/>
  <c r="E31" i="17"/>
  <c r="U31" i="17" s="1"/>
  <c r="U30" i="17"/>
  <c r="S30" i="17"/>
  <c r="R30" i="17"/>
  <c r="Q30" i="17"/>
  <c r="P30" i="17"/>
  <c r="E30" i="17"/>
  <c r="T30" i="17" s="1"/>
  <c r="S29" i="17"/>
  <c r="R29" i="17"/>
  <c r="Q29" i="17"/>
  <c r="P29" i="17"/>
  <c r="E29" i="17"/>
  <c r="U29" i="17" s="1"/>
  <c r="S28" i="17"/>
  <c r="R28" i="17"/>
  <c r="Q28" i="17"/>
  <c r="P28" i="17"/>
  <c r="E28" i="17"/>
  <c r="U28" i="17" s="1"/>
  <c r="O26" i="17"/>
  <c r="N26" i="17"/>
  <c r="M26" i="17"/>
  <c r="L26" i="17"/>
  <c r="K26" i="17"/>
  <c r="J26" i="17"/>
  <c r="I26" i="17"/>
  <c r="S26" i="17" s="1"/>
  <c r="H26" i="17"/>
  <c r="P26" i="17" s="1"/>
  <c r="G26" i="17"/>
  <c r="F26" i="17"/>
  <c r="C26" i="17"/>
  <c r="B26" i="17"/>
  <c r="E26" i="17" s="1"/>
  <c r="U25" i="17"/>
  <c r="S25" i="17"/>
  <c r="R25" i="17"/>
  <c r="Q25" i="17"/>
  <c r="P25" i="17"/>
  <c r="E25" i="17"/>
  <c r="T25" i="17" s="1"/>
  <c r="S24" i="17"/>
  <c r="R24" i="17"/>
  <c r="Q24" i="17"/>
  <c r="P24" i="17"/>
  <c r="E24" i="17"/>
  <c r="U24" i="17" s="1"/>
  <c r="S23" i="17"/>
  <c r="R23" i="17"/>
  <c r="Q23" i="17"/>
  <c r="P23" i="17"/>
  <c r="E23" i="17"/>
  <c r="T23" i="17" s="1"/>
  <c r="S22" i="17"/>
  <c r="R22" i="17"/>
  <c r="Q22" i="17"/>
  <c r="P22" i="17"/>
  <c r="E22" i="17"/>
  <c r="S21" i="17"/>
  <c r="R21" i="17"/>
  <c r="Q21" i="17"/>
  <c r="P21" i="17"/>
  <c r="E21" i="17"/>
  <c r="T20" i="17"/>
  <c r="S20" i="17"/>
  <c r="R20" i="17"/>
  <c r="Q20" i="17"/>
  <c r="P20" i="17"/>
  <c r="E20" i="17"/>
  <c r="U20" i="17" s="1"/>
  <c r="U19" i="17"/>
  <c r="T19" i="17"/>
  <c r="S19" i="17"/>
  <c r="R19" i="17"/>
  <c r="Q19" i="17"/>
  <c r="P19" i="17"/>
  <c r="E19" i="17"/>
  <c r="O17" i="17"/>
  <c r="N17" i="17"/>
  <c r="M17" i="17"/>
  <c r="L17" i="17"/>
  <c r="K17" i="17"/>
  <c r="J17" i="17"/>
  <c r="R17" i="17" s="1"/>
  <c r="I17" i="17"/>
  <c r="S17" i="17" s="1"/>
  <c r="H17" i="17"/>
  <c r="G17" i="17"/>
  <c r="F17" i="17"/>
  <c r="C17" i="17"/>
  <c r="B17" i="17"/>
  <c r="T16" i="17"/>
  <c r="S16" i="17"/>
  <c r="R16" i="17"/>
  <c r="Q16" i="17"/>
  <c r="P16" i="17"/>
  <c r="E16" i="17"/>
  <c r="U16" i="17" s="1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U12" i="17"/>
  <c r="S12" i="17"/>
  <c r="R12" i="17"/>
  <c r="Q12" i="17"/>
  <c r="P12" i="17"/>
  <c r="E12" i="17"/>
  <c r="T12" i="17" s="1"/>
  <c r="S11" i="17"/>
  <c r="R11" i="17"/>
  <c r="Q11" i="17"/>
  <c r="P11" i="17"/>
  <c r="E11" i="17"/>
  <c r="S10" i="17"/>
  <c r="R10" i="17"/>
  <c r="Q10" i="17"/>
  <c r="P10" i="17"/>
  <c r="E10" i="17"/>
  <c r="U9" i="17"/>
  <c r="S9" i="17"/>
  <c r="R9" i="17"/>
  <c r="Q9" i="17"/>
  <c r="P9" i="17"/>
  <c r="E9" i="17"/>
  <c r="S96" i="16"/>
  <c r="R96" i="16"/>
  <c r="Q96" i="16"/>
  <c r="P96" i="16"/>
  <c r="E96" i="16"/>
  <c r="U96" i="16" s="1"/>
  <c r="T95" i="16"/>
  <c r="S95" i="16"/>
  <c r="R95" i="16"/>
  <c r="Q95" i="16"/>
  <c r="P95" i="16"/>
  <c r="E95" i="16"/>
  <c r="U95" i="16" s="1"/>
  <c r="S94" i="16"/>
  <c r="R94" i="16"/>
  <c r="Q94" i="16"/>
  <c r="P94" i="16"/>
  <c r="E94" i="16"/>
  <c r="S93" i="16"/>
  <c r="R93" i="16"/>
  <c r="Q93" i="16"/>
  <c r="P93" i="16"/>
  <c r="E93" i="16"/>
  <c r="S92" i="16"/>
  <c r="R92" i="16"/>
  <c r="Q92" i="16"/>
  <c r="P92" i="16"/>
  <c r="E92" i="16"/>
  <c r="S91" i="16"/>
  <c r="R91" i="16"/>
  <c r="Q91" i="16"/>
  <c r="P91" i="16"/>
  <c r="E91" i="16"/>
  <c r="S90" i="16"/>
  <c r="R90" i="16"/>
  <c r="Q90" i="16"/>
  <c r="P90" i="16"/>
  <c r="E90" i="16"/>
  <c r="U90" i="16" s="1"/>
  <c r="T89" i="16"/>
  <c r="S89" i="16"/>
  <c r="R89" i="16"/>
  <c r="Q89" i="16"/>
  <c r="P89" i="16"/>
  <c r="E89" i="16"/>
  <c r="U89" i="16" s="1"/>
  <c r="S88" i="16"/>
  <c r="R88" i="16"/>
  <c r="Q88" i="16"/>
  <c r="P88" i="16"/>
  <c r="E88" i="16"/>
  <c r="T88" i="16" s="1"/>
  <c r="O75" i="16"/>
  <c r="N75" i="16"/>
  <c r="M75" i="16"/>
  <c r="L75" i="16"/>
  <c r="K75" i="16"/>
  <c r="J75" i="16"/>
  <c r="I75" i="16"/>
  <c r="H75" i="16"/>
  <c r="G75" i="16"/>
  <c r="F75" i="16"/>
  <c r="C75" i="16"/>
  <c r="B75" i="16"/>
  <c r="O74" i="16"/>
  <c r="N74" i="16"/>
  <c r="M74" i="16"/>
  <c r="L74" i="16"/>
  <c r="K74" i="16"/>
  <c r="J74" i="16"/>
  <c r="I74" i="16"/>
  <c r="H74" i="16"/>
  <c r="P74" i="16" s="1"/>
  <c r="G74" i="16"/>
  <c r="F74" i="16"/>
  <c r="E74" i="16"/>
  <c r="C74" i="16"/>
  <c r="B74" i="16"/>
  <c r="O73" i="16"/>
  <c r="N73" i="16"/>
  <c r="M73" i="16"/>
  <c r="L73" i="16"/>
  <c r="K73" i="16"/>
  <c r="S73" i="16" s="1"/>
  <c r="J73" i="16"/>
  <c r="I73" i="16"/>
  <c r="H73" i="16"/>
  <c r="R73" i="16" s="1"/>
  <c r="G73" i="16"/>
  <c r="F73" i="16"/>
  <c r="C73" i="16"/>
  <c r="B73" i="16"/>
  <c r="E73" i="16" s="1"/>
  <c r="S72" i="16"/>
  <c r="R72" i="16"/>
  <c r="Q72" i="16"/>
  <c r="P72" i="16"/>
  <c r="E72" i="16"/>
  <c r="S71" i="16"/>
  <c r="R71" i="16"/>
  <c r="Q71" i="16"/>
  <c r="P71" i="16"/>
  <c r="E71" i="16"/>
  <c r="O69" i="16"/>
  <c r="N69" i="16"/>
  <c r="M69" i="16"/>
  <c r="L69" i="16"/>
  <c r="K69" i="16"/>
  <c r="S69" i="16" s="1"/>
  <c r="J69" i="16"/>
  <c r="I69" i="16"/>
  <c r="H69" i="16"/>
  <c r="G69" i="16"/>
  <c r="F69" i="16"/>
  <c r="C69" i="16"/>
  <c r="B69" i="16"/>
  <c r="O68" i="16"/>
  <c r="N68" i="16"/>
  <c r="M68" i="16"/>
  <c r="L68" i="16"/>
  <c r="K68" i="16"/>
  <c r="J68" i="16"/>
  <c r="I68" i="16"/>
  <c r="Q68" i="16" s="1"/>
  <c r="H68" i="16"/>
  <c r="R68" i="16" s="1"/>
  <c r="G68" i="16"/>
  <c r="F68" i="16"/>
  <c r="C68" i="16"/>
  <c r="B68" i="16"/>
  <c r="S67" i="16"/>
  <c r="R67" i="16"/>
  <c r="Q67" i="16"/>
  <c r="P67" i="16"/>
  <c r="E67" i="16"/>
  <c r="U66" i="16"/>
  <c r="S66" i="16"/>
  <c r="R66" i="16"/>
  <c r="Q66" i="16"/>
  <c r="P66" i="16"/>
  <c r="E66" i="16"/>
  <c r="T66" i="16" s="1"/>
  <c r="S65" i="16"/>
  <c r="R65" i="16"/>
  <c r="Q65" i="16"/>
  <c r="P65" i="16"/>
  <c r="E65" i="16"/>
  <c r="U65" i="16" s="1"/>
  <c r="U64" i="16"/>
  <c r="S64" i="16"/>
  <c r="R64" i="16"/>
  <c r="Q64" i="16"/>
  <c r="P64" i="16"/>
  <c r="E64" i="16"/>
  <c r="T64" i="16" s="1"/>
  <c r="T63" i="16"/>
  <c r="S63" i="16"/>
  <c r="R63" i="16"/>
  <c r="Q63" i="16"/>
  <c r="P63" i="16"/>
  <c r="E63" i="16"/>
  <c r="U63" i="16" s="1"/>
  <c r="O61" i="16"/>
  <c r="N61" i="16"/>
  <c r="M61" i="16"/>
  <c r="L61" i="16"/>
  <c r="K61" i="16"/>
  <c r="J61" i="16"/>
  <c r="I61" i="16"/>
  <c r="S61" i="16" s="1"/>
  <c r="H61" i="16"/>
  <c r="R61" i="16" s="1"/>
  <c r="C61" i="16"/>
  <c r="E61" i="16" s="1"/>
  <c r="B61" i="16"/>
  <c r="S60" i="16"/>
  <c r="R60" i="16"/>
  <c r="Q60" i="16"/>
  <c r="P60" i="16"/>
  <c r="E60" i="16"/>
  <c r="T60" i="16" s="1"/>
  <c r="S59" i="16"/>
  <c r="R59" i="16"/>
  <c r="Q59" i="16"/>
  <c r="P59" i="16"/>
  <c r="E59" i="16"/>
  <c r="S58" i="16"/>
  <c r="R58" i="16"/>
  <c r="Q58" i="16"/>
  <c r="P58" i="16"/>
  <c r="E58" i="16"/>
  <c r="U58" i="16" s="1"/>
  <c r="S57" i="16"/>
  <c r="R57" i="16"/>
  <c r="Q57" i="16"/>
  <c r="P57" i="16"/>
  <c r="E57" i="16"/>
  <c r="T57" i="16" s="1"/>
  <c r="S55" i="16"/>
  <c r="O55" i="16"/>
  <c r="N55" i="16"/>
  <c r="M55" i="16"/>
  <c r="L55" i="16"/>
  <c r="K55" i="16"/>
  <c r="J55" i="16"/>
  <c r="I55" i="16"/>
  <c r="H55" i="16"/>
  <c r="R55" i="16" s="1"/>
  <c r="G55" i="16"/>
  <c r="F55" i="16"/>
  <c r="C55" i="16"/>
  <c r="B55" i="16"/>
  <c r="S54" i="16"/>
  <c r="R54" i="16"/>
  <c r="Q54" i="16"/>
  <c r="P54" i="16"/>
  <c r="E54" i="16"/>
  <c r="U53" i="16"/>
  <c r="T53" i="16"/>
  <c r="S53" i="16"/>
  <c r="R53" i="16"/>
  <c r="Q53" i="16"/>
  <c r="P53" i="16"/>
  <c r="E53" i="16"/>
  <c r="S52" i="16"/>
  <c r="R52" i="16"/>
  <c r="Q52" i="16"/>
  <c r="P52" i="16"/>
  <c r="E52" i="16"/>
  <c r="U52" i="16" s="1"/>
  <c r="S51" i="16"/>
  <c r="R51" i="16"/>
  <c r="Q51" i="16"/>
  <c r="P51" i="16"/>
  <c r="E51" i="16"/>
  <c r="T51" i="16" s="1"/>
  <c r="S50" i="16"/>
  <c r="R50" i="16"/>
  <c r="Q50" i="16"/>
  <c r="P50" i="16"/>
  <c r="E50" i="16"/>
  <c r="S49" i="16"/>
  <c r="R49" i="16"/>
  <c r="Q49" i="16"/>
  <c r="P49" i="16"/>
  <c r="E49" i="16"/>
  <c r="T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U46" i="16" s="1"/>
  <c r="U45" i="16"/>
  <c r="S45" i="16"/>
  <c r="R45" i="16"/>
  <c r="Q45" i="16"/>
  <c r="P45" i="16"/>
  <c r="E45" i="16"/>
  <c r="U44" i="16"/>
  <c r="T44" i="16"/>
  <c r="S44" i="16"/>
  <c r="R44" i="16"/>
  <c r="Q44" i="16"/>
  <c r="P44" i="16"/>
  <c r="E44" i="16"/>
  <c r="O42" i="16"/>
  <c r="N42" i="16"/>
  <c r="M42" i="16"/>
  <c r="L42" i="16"/>
  <c r="K42" i="16"/>
  <c r="J42" i="16"/>
  <c r="I42" i="16"/>
  <c r="H42" i="16"/>
  <c r="G42" i="16"/>
  <c r="F42" i="16"/>
  <c r="C42" i="16"/>
  <c r="B42" i="16"/>
  <c r="E42" i="16" s="1"/>
  <c r="U41" i="16"/>
  <c r="S41" i="16"/>
  <c r="R41" i="16"/>
  <c r="Q41" i="16"/>
  <c r="P41" i="16"/>
  <c r="E41" i="16"/>
  <c r="T41" i="16" s="1"/>
  <c r="S40" i="16"/>
  <c r="R40" i="16"/>
  <c r="Q40" i="16"/>
  <c r="P40" i="16"/>
  <c r="E40" i="16"/>
  <c r="S39" i="16"/>
  <c r="R39" i="16"/>
  <c r="Q39" i="16"/>
  <c r="P39" i="16"/>
  <c r="E39" i="16"/>
  <c r="U39" i="16" s="1"/>
  <c r="S38" i="16"/>
  <c r="R38" i="16"/>
  <c r="Q38" i="16"/>
  <c r="U38" i="16" s="1"/>
  <c r="P38" i="16"/>
  <c r="E38" i="16"/>
  <c r="S37" i="16"/>
  <c r="R37" i="16"/>
  <c r="Q37" i="16"/>
  <c r="P37" i="16"/>
  <c r="T37" i="16" s="1"/>
  <c r="E37" i="16"/>
  <c r="O35" i="16"/>
  <c r="N35" i="16"/>
  <c r="M35" i="16"/>
  <c r="L35" i="16"/>
  <c r="K35" i="16"/>
  <c r="J35" i="16"/>
  <c r="I35" i="16"/>
  <c r="H35" i="16"/>
  <c r="P35" i="16" s="1"/>
  <c r="G35" i="16"/>
  <c r="F35" i="16"/>
  <c r="C35" i="16"/>
  <c r="B35" i="16"/>
  <c r="E35" i="16" s="1"/>
  <c r="S34" i="16"/>
  <c r="R34" i="16"/>
  <c r="Q34" i="16"/>
  <c r="P34" i="16"/>
  <c r="E34" i="16"/>
  <c r="T34" i="16" s="1"/>
  <c r="O32" i="16"/>
  <c r="N32" i="16"/>
  <c r="M32" i="16"/>
  <c r="L32" i="16"/>
  <c r="K32" i="16"/>
  <c r="J32" i="16"/>
  <c r="I32" i="16"/>
  <c r="H32" i="16"/>
  <c r="R32" i="16" s="1"/>
  <c r="G32" i="16"/>
  <c r="F32" i="16"/>
  <c r="C32" i="16"/>
  <c r="B32" i="16"/>
  <c r="S31" i="16"/>
  <c r="R31" i="16"/>
  <c r="Q31" i="16"/>
  <c r="P31" i="16"/>
  <c r="E31" i="16"/>
  <c r="U31" i="16" s="1"/>
  <c r="T30" i="16"/>
  <c r="S30" i="16"/>
  <c r="R30" i="16"/>
  <c r="Q30" i="16"/>
  <c r="P30" i="16"/>
  <c r="E30" i="16"/>
  <c r="U30" i="16" s="1"/>
  <c r="S29" i="16"/>
  <c r="R29" i="16"/>
  <c r="Q29" i="16"/>
  <c r="P29" i="16"/>
  <c r="E29" i="16"/>
  <c r="T29" i="16" s="1"/>
  <c r="S28" i="16"/>
  <c r="R28" i="16"/>
  <c r="Q28" i="16"/>
  <c r="P28" i="16"/>
  <c r="E28" i="16"/>
  <c r="U28" i="16" s="1"/>
  <c r="O26" i="16"/>
  <c r="N26" i="16"/>
  <c r="M26" i="16"/>
  <c r="L26" i="16"/>
  <c r="K26" i="16"/>
  <c r="J26" i="16"/>
  <c r="R26" i="16" s="1"/>
  <c r="I26" i="16"/>
  <c r="S26" i="16" s="1"/>
  <c r="H26" i="16"/>
  <c r="G26" i="16"/>
  <c r="F26" i="16"/>
  <c r="C26" i="16"/>
  <c r="B26" i="16"/>
  <c r="E26" i="16" s="1"/>
  <c r="S25" i="16"/>
  <c r="R25" i="16"/>
  <c r="Q25" i="16"/>
  <c r="P25" i="16"/>
  <c r="E25" i="16"/>
  <c r="S24" i="16"/>
  <c r="R24" i="16"/>
  <c r="Q24" i="16"/>
  <c r="P24" i="16"/>
  <c r="E24" i="16"/>
  <c r="U24" i="16" s="1"/>
  <c r="S23" i="16"/>
  <c r="R23" i="16"/>
  <c r="Q23" i="16"/>
  <c r="P23" i="16"/>
  <c r="T23" i="16" s="1"/>
  <c r="E23" i="16"/>
  <c r="S22" i="16"/>
  <c r="R22" i="16"/>
  <c r="Q22" i="16"/>
  <c r="P22" i="16"/>
  <c r="E22" i="16"/>
  <c r="U22" i="16" s="1"/>
  <c r="S21" i="16"/>
  <c r="R21" i="16"/>
  <c r="Q21" i="16"/>
  <c r="P21" i="16"/>
  <c r="E21" i="16"/>
  <c r="T21" i="16" s="1"/>
  <c r="S20" i="16"/>
  <c r="R20" i="16"/>
  <c r="Q20" i="16"/>
  <c r="P20" i="16"/>
  <c r="E20" i="16"/>
  <c r="U20" i="16" s="1"/>
  <c r="U19" i="16"/>
  <c r="T19" i="16"/>
  <c r="S19" i="16"/>
  <c r="R19" i="16"/>
  <c r="Q19" i="16"/>
  <c r="P19" i="16"/>
  <c r="E19" i="16"/>
  <c r="O17" i="16"/>
  <c r="N17" i="16"/>
  <c r="M17" i="16"/>
  <c r="L17" i="16"/>
  <c r="K17" i="16"/>
  <c r="S17" i="16" s="1"/>
  <c r="J17" i="16"/>
  <c r="I17" i="16"/>
  <c r="H17" i="16"/>
  <c r="G17" i="16"/>
  <c r="F17" i="16"/>
  <c r="C17" i="16"/>
  <c r="B17" i="16"/>
  <c r="S16" i="16"/>
  <c r="R16" i="16"/>
  <c r="Q16" i="16"/>
  <c r="P16" i="16"/>
  <c r="E16" i="16"/>
  <c r="U16" i="16" s="1"/>
  <c r="U15" i="16"/>
  <c r="S15" i="16"/>
  <c r="R15" i="16"/>
  <c r="Q15" i="16"/>
  <c r="P15" i="16"/>
  <c r="E15" i="16"/>
  <c r="T15" i="16" s="1"/>
  <c r="S14" i="16"/>
  <c r="R14" i="16"/>
  <c r="Q14" i="16"/>
  <c r="P14" i="16"/>
  <c r="E14" i="16"/>
  <c r="S13" i="16"/>
  <c r="R13" i="16"/>
  <c r="Q13" i="16"/>
  <c r="P13" i="16"/>
  <c r="E13" i="16"/>
  <c r="T13" i="16" s="1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S9" i="16"/>
  <c r="R9" i="16"/>
  <c r="Q9" i="16"/>
  <c r="P9" i="16"/>
  <c r="E9" i="16"/>
  <c r="U9" i="16" s="1"/>
  <c r="U96" i="15"/>
  <c r="T96" i="15"/>
  <c r="S96" i="15"/>
  <c r="R96" i="15"/>
  <c r="Q96" i="15"/>
  <c r="P96" i="15"/>
  <c r="E96" i="15"/>
  <c r="U95" i="15"/>
  <c r="T95" i="15"/>
  <c r="S95" i="15"/>
  <c r="R95" i="15"/>
  <c r="Q95" i="15"/>
  <c r="P95" i="15"/>
  <c r="E95" i="15"/>
  <c r="S94" i="15"/>
  <c r="R94" i="15"/>
  <c r="Q94" i="15"/>
  <c r="P94" i="15"/>
  <c r="E94" i="15"/>
  <c r="S93" i="15"/>
  <c r="R93" i="15"/>
  <c r="Q93" i="15"/>
  <c r="P93" i="15"/>
  <c r="E93" i="15"/>
  <c r="T93" i="15" s="1"/>
  <c r="S92" i="15"/>
  <c r="R92" i="15"/>
  <c r="Q92" i="15"/>
  <c r="P92" i="15"/>
  <c r="E92" i="15"/>
  <c r="U92" i="15" s="1"/>
  <c r="S91" i="15"/>
  <c r="R91" i="15"/>
  <c r="Q91" i="15"/>
  <c r="P91" i="15"/>
  <c r="E91" i="15"/>
  <c r="U91" i="15" s="1"/>
  <c r="U90" i="15"/>
  <c r="S90" i="15"/>
  <c r="R90" i="15"/>
  <c r="Q90" i="15"/>
  <c r="P90" i="15"/>
  <c r="E90" i="15"/>
  <c r="T90" i="15" s="1"/>
  <c r="T89" i="15"/>
  <c r="S89" i="15"/>
  <c r="R89" i="15"/>
  <c r="Q89" i="15"/>
  <c r="P89" i="15"/>
  <c r="E89" i="15"/>
  <c r="U89" i="15" s="1"/>
  <c r="U88" i="15"/>
  <c r="T88" i="15"/>
  <c r="S88" i="15"/>
  <c r="R88" i="15"/>
  <c r="Q88" i="15"/>
  <c r="P88" i="15"/>
  <c r="E88" i="15"/>
  <c r="O75" i="15"/>
  <c r="N75" i="15"/>
  <c r="M75" i="15"/>
  <c r="L75" i="15"/>
  <c r="K75" i="15"/>
  <c r="J75" i="15"/>
  <c r="I75" i="15"/>
  <c r="H75" i="15"/>
  <c r="G75" i="15"/>
  <c r="F75" i="15"/>
  <c r="C75" i="15"/>
  <c r="B75" i="15"/>
  <c r="O74" i="15"/>
  <c r="N74" i="15"/>
  <c r="M74" i="15"/>
  <c r="L74" i="15"/>
  <c r="K74" i="15"/>
  <c r="J74" i="15"/>
  <c r="I74" i="15"/>
  <c r="S74" i="15" s="1"/>
  <c r="H74" i="15"/>
  <c r="G74" i="15"/>
  <c r="F74" i="15"/>
  <c r="C74" i="15"/>
  <c r="B74" i="15"/>
  <c r="E74" i="15" s="1"/>
  <c r="O73" i="15"/>
  <c r="N73" i="15"/>
  <c r="M73" i="15"/>
  <c r="L73" i="15"/>
  <c r="K73" i="15"/>
  <c r="J73" i="15"/>
  <c r="R73" i="15" s="1"/>
  <c r="I73" i="15"/>
  <c r="H73" i="15"/>
  <c r="G73" i="15"/>
  <c r="F73" i="15"/>
  <c r="C73" i="15"/>
  <c r="E73" i="15" s="1"/>
  <c r="B73" i="15"/>
  <c r="U72" i="15"/>
  <c r="S72" i="15"/>
  <c r="R72" i="15"/>
  <c r="Q72" i="15"/>
  <c r="P72" i="15"/>
  <c r="E72" i="15"/>
  <c r="T72" i="15" s="1"/>
  <c r="S71" i="15"/>
  <c r="R71" i="15"/>
  <c r="Q71" i="15"/>
  <c r="P71" i="15"/>
  <c r="E71" i="15"/>
  <c r="O69" i="15"/>
  <c r="N69" i="15"/>
  <c r="M69" i="15"/>
  <c r="L69" i="15"/>
  <c r="K69" i="15"/>
  <c r="J69" i="15"/>
  <c r="I69" i="15"/>
  <c r="H69" i="15"/>
  <c r="G69" i="15"/>
  <c r="F69" i="15"/>
  <c r="C69" i="15"/>
  <c r="B69" i="15"/>
  <c r="O68" i="15"/>
  <c r="N68" i="15"/>
  <c r="M68" i="15"/>
  <c r="L68" i="15"/>
  <c r="K68" i="15"/>
  <c r="J68" i="15"/>
  <c r="I68" i="15"/>
  <c r="H68" i="15"/>
  <c r="G68" i="15"/>
  <c r="F68" i="15"/>
  <c r="E68" i="15"/>
  <c r="C68" i="15"/>
  <c r="B68" i="15"/>
  <c r="S67" i="15"/>
  <c r="R67" i="15"/>
  <c r="Q67" i="15"/>
  <c r="P67" i="15"/>
  <c r="E67" i="15"/>
  <c r="T67" i="15" s="1"/>
  <c r="T66" i="15"/>
  <c r="S66" i="15"/>
  <c r="R66" i="15"/>
  <c r="Q66" i="15"/>
  <c r="P66" i="15"/>
  <c r="E66" i="15"/>
  <c r="U66" i="15" s="1"/>
  <c r="S65" i="15"/>
  <c r="R65" i="15"/>
  <c r="Q65" i="15"/>
  <c r="P65" i="15"/>
  <c r="E65" i="15"/>
  <c r="T64" i="15"/>
  <c r="S64" i="15"/>
  <c r="R64" i="15"/>
  <c r="Q64" i="15"/>
  <c r="P64" i="15"/>
  <c r="E64" i="15"/>
  <c r="U64" i="15" s="1"/>
  <c r="T63" i="15"/>
  <c r="S63" i="15"/>
  <c r="R63" i="15"/>
  <c r="Q63" i="15"/>
  <c r="P63" i="15"/>
  <c r="E63" i="15"/>
  <c r="O61" i="15"/>
  <c r="N61" i="15"/>
  <c r="M61" i="15"/>
  <c r="L61" i="15"/>
  <c r="K61" i="15"/>
  <c r="J61" i="15"/>
  <c r="I61" i="15"/>
  <c r="H61" i="15"/>
  <c r="R61" i="15" s="1"/>
  <c r="C61" i="15"/>
  <c r="B61" i="15"/>
  <c r="S60" i="15"/>
  <c r="R60" i="15"/>
  <c r="Q60" i="15"/>
  <c r="P60" i="15"/>
  <c r="E60" i="15"/>
  <c r="U60" i="15" s="1"/>
  <c r="S59" i="15"/>
  <c r="R59" i="15"/>
  <c r="Q59" i="15"/>
  <c r="P59" i="15"/>
  <c r="E59" i="15"/>
  <c r="U59" i="15" s="1"/>
  <c r="U58" i="15"/>
  <c r="S58" i="15"/>
  <c r="R58" i="15"/>
  <c r="Q58" i="15"/>
  <c r="P58" i="15"/>
  <c r="E58" i="15"/>
  <c r="T58" i="15" s="1"/>
  <c r="S57" i="15"/>
  <c r="R57" i="15"/>
  <c r="Q57" i="15"/>
  <c r="P57" i="15"/>
  <c r="E57" i="15"/>
  <c r="O55" i="15"/>
  <c r="N55" i="15"/>
  <c r="M55" i="15"/>
  <c r="L55" i="15"/>
  <c r="K55" i="15"/>
  <c r="J55" i="15"/>
  <c r="I55" i="15"/>
  <c r="H55" i="15"/>
  <c r="G55" i="15"/>
  <c r="F55" i="15"/>
  <c r="C55" i="15"/>
  <c r="B55" i="15"/>
  <c r="T54" i="15"/>
  <c r="S54" i="15"/>
  <c r="R54" i="15"/>
  <c r="Q54" i="15"/>
  <c r="P54" i="15"/>
  <c r="E54" i="15"/>
  <c r="U54" i="15" s="1"/>
  <c r="S53" i="15"/>
  <c r="R53" i="15"/>
  <c r="Q53" i="15"/>
  <c r="P53" i="15"/>
  <c r="E53" i="15"/>
  <c r="T53" i="15" s="1"/>
  <c r="U52" i="15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T50" i="15" s="1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S47" i="15"/>
  <c r="R47" i="15"/>
  <c r="Q47" i="15"/>
  <c r="P47" i="15"/>
  <c r="E47" i="15"/>
  <c r="T47" i="15" s="1"/>
  <c r="T46" i="15"/>
  <c r="S46" i="15"/>
  <c r="R46" i="15"/>
  <c r="Q46" i="15"/>
  <c r="P46" i="15"/>
  <c r="E46" i="15"/>
  <c r="U46" i="15" s="1"/>
  <c r="S45" i="15"/>
  <c r="R45" i="15"/>
  <c r="Q45" i="15"/>
  <c r="P45" i="15"/>
  <c r="E45" i="15"/>
  <c r="U45" i="15" s="1"/>
  <c r="S44" i="15"/>
  <c r="R44" i="15"/>
  <c r="Q44" i="15"/>
  <c r="P44" i="15"/>
  <c r="E44" i="15"/>
  <c r="U44" i="15" s="1"/>
  <c r="O42" i="15"/>
  <c r="N42" i="15"/>
  <c r="M42" i="15"/>
  <c r="L42" i="15"/>
  <c r="K42" i="15"/>
  <c r="J42" i="15"/>
  <c r="I42" i="15"/>
  <c r="S42" i="15" s="1"/>
  <c r="H42" i="15"/>
  <c r="G42" i="15"/>
  <c r="F42" i="15"/>
  <c r="C42" i="15"/>
  <c r="B42" i="15"/>
  <c r="E42" i="15" s="1"/>
  <c r="S41" i="15"/>
  <c r="R41" i="15"/>
  <c r="Q41" i="15"/>
  <c r="P41" i="15"/>
  <c r="E41" i="15"/>
  <c r="T41" i="15" s="1"/>
  <c r="T40" i="15"/>
  <c r="S40" i="15"/>
  <c r="R40" i="15"/>
  <c r="Q40" i="15"/>
  <c r="P40" i="15"/>
  <c r="E40" i="15"/>
  <c r="U40" i="15" s="1"/>
  <c r="U39" i="15"/>
  <c r="S39" i="15"/>
  <c r="R39" i="15"/>
  <c r="Q39" i="15"/>
  <c r="P39" i="15"/>
  <c r="E39" i="15"/>
  <c r="T39" i="15" s="1"/>
  <c r="S38" i="15"/>
  <c r="R38" i="15"/>
  <c r="Q38" i="15"/>
  <c r="P38" i="15"/>
  <c r="E38" i="15"/>
  <c r="U38" i="15" s="1"/>
  <c r="S37" i="15"/>
  <c r="R37" i="15"/>
  <c r="Q37" i="15"/>
  <c r="P37" i="15"/>
  <c r="E37" i="15"/>
  <c r="O35" i="15"/>
  <c r="N35" i="15"/>
  <c r="M35" i="15"/>
  <c r="L35" i="15"/>
  <c r="K35" i="15"/>
  <c r="S35" i="15" s="1"/>
  <c r="J35" i="15"/>
  <c r="I35" i="15"/>
  <c r="H35" i="15"/>
  <c r="G35" i="15"/>
  <c r="F35" i="15"/>
  <c r="C35" i="15"/>
  <c r="B35" i="15"/>
  <c r="E35" i="15" s="1"/>
  <c r="S34" i="15"/>
  <c r="R34" i="15"/>
  <c r="Q34" i="15"/>
  <c r="P34" i="15"/>
  <c r="E34" i="15"/>
  <c r="O32" i="15"/>
  <c r="N32" i="15"/>
  <c r="M32" i="15"/>
  <c r="L32" i="15"/>
  <c r="K32" i="15"/>
  <c r="J32" i="15"/>
  <c r="I32" i="15"/>
  <c r="H32" i="15"/>
  <c r="G32" i="15"/>
  <c r="F32" i="15"/>
  <c r="C32" i="15"/>
  <c r="B32" i="15"/>
  <c r="S31" i="15"/>
  <c r="R31" i="15"/>
  <c r="Q31" i="15"/>
  <c r="P31" i="15"/>
  <c r="E31" i="15"/>
  <c r="S30" i="15"/>
  <c r="R30" i="15"/>
  <c r="Q30" i="15"/>
  <c r="P30" i="15"/>
  <c r="E30" i="15"/>
  <c r="T30" i="15" s="1"/>
  <c r="S29" i="15"/>
  <c r="R29" i="15"/>
  <c r="Q29" i="15"/>
  <c r="P29" i="15"/>
  <c r="E29" i="15"/>
  <c r="U28" i="15"/>
  <c r="T28" i="15"/>
  <c r="S28" i="15"/>
  <c r="R28" i="15"/>
  <c r="Q28" i="15"/>
  <c r="P28" i="15"/>
  <c r="E28" i="15"/>
  <c r="O26" i="15"/>
  <c r="N26" i="15"/>
  <c r="M26" i="15"/>
  <c r="L26" i="15"/>
  <c r="K26" i="15"/>
  <c r="J26" i="15"/>
  <c r="I26" i="15"/>
  <c r="S26" i="15" s="1"/>
  <c r="H26" i="15"/>
  <c r="R26" i="15" s="1"/>
  <c r="G26" i="15"/>
  <c r="F26" i="15"/>
  <c r="C26" i="15"/>
  <c r="B26" i="15"/>
  <c r="U25" i="15"/>
  <c r="T25" i="15"/>
  <c r="S25" i="15"/>
  <c r="R25" i="15"/>
  <c r="Q25" i="15"/>
  <c r="P25" i="15"/>
  <c r="E25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S19" i="15"/>
  <c r="R19" i="15"/>
  <c r="Q19" i="15"/>
  <c r="P19" i="15"/>
  <c r="E19" i="15"/>
  <c r="O17" i="15"/>
  <c r="N17" i="15"/>
  <c r="M17" i="15"/>
  <c r="L17" i="15"/>
  <c r="K17" i="15"/>
  <c r="J17" i="15"/>
  <c r="R17" i="15" s="1"/>
  <c r="I17" i="15"/>
  <c r="Q17" i="15" s="1"/>
  <c r="H17" i="15"/>
  <c r="G17" i="15"/>
  <c r="F17" i="15"/>
  <c r="C17" i="15"/>
  <c r="B17" i="15"/>
  <c r="E17" i="15" s="1"/>
  <c r="S16" i="15"/>
  <c r="R16" i="15"/>
  <c r="Q16" i="15"/>
  <c r="P16" i="15"/>
  <c r="E16" i="15"/>
  <c r="T15" i="15"/>
  <c r="S15" i="15"/>
  <c r="R15" i="15"/>
  <c r="Q15" i="15"/>
  <c r="P15" i="15"/>
  <c r="E15" i="15"/>
  <c r="U15" i="15" s="1"/>
  <c r="U14" i="15"/>
  <c r="T14" i="15"/>
  <c r="S14" i="15"/>
  <c r="R14" i="15"/>
  <c r="Q14" i="15"/>
  <c r="P14" i="15"/>
  <c r="E14" i="15"/>
  <c r="S13" i="15"/>
  <c r="R13" i="15"/>
  <c r="Q13" i="15"/>
  <c r="P13" i="15"/>
  <c r="E13" i="15"/>
  <c r="T12" i="15"/>
  <c r="S12" i="15"/>
  <c r="R12" i="15"/>
  <c r="Q12" i="15"/>
  <c r="P12" i="15"/>
  <c r="E12" i="15"/>
  <c r="U12" i="15" s="1"/>
  <c r="S11" i="15"/>
  <c r="R11" i="15"/>
  <c r="Q11" i="15"/>
  <c r="P11" i="15"/>
  <c r="E11" i="15"/>
  <c r="S10" i="15"/>
  <c r="R10" i="15"/>
  <c r="Q10" i="15"/>
  <c r="P10" i="15"/>
  <c r="E10" i="15"/>
  <c r="S9" i="15"/>
  <c r="R9" i="15"/>
  <c r="Q9" i="15"/>
  <c r="P9" i="15"/>
  <c r="E9" i="15"/>
  <c r="U96" i="14"/>
  <c r="S96" i="14"/>
  <c r="R96" i="14"/>
  <c r="Q96" i="14"/>
  <c r="P96" i="14"/>
  <c r="E96" i="14"/>
  <c r="T96" i="14" s="1"/>
  <c r="S95" i="14"/>
  <c r="R95" i="14"/>
  <c r="Q95" i="14"/>
  <c r="P95" i="14"/>
  <c r="E95" i="14"/>
  <c r="S94" i="14"/>
  <c r="R94" i="14"/>
  <c r="Q94" i="14"/>
  <c r="P94" i="14"/>
  <c r="E94" i="14"/>
  <c r="T94" i="14" s="1"/>
  <c r="S93" i="14"/>
  <c r="R93" i="14"/>
  <c r="Q93" i="14"/>
  <c r="P93" i="14"/>
  <c r="E93" i="14"/>
  <c r="U93" i="14" s="1"/>
  <c r="S92" i="14"/>
  <c r="R92" i="14"/>
  <c r="Q92" i="14"/>
  <c r="P92" i="14"/>
  <c r="E92" i="14"/>
  <c r="U92" i="14" s="1"/>
  <c r="U91" i="14"/>
  <c r="S91" i="14"/>
  <c r="R91" i="14"/>
  <c r="Q91" i="14"/>
  <c r="P91" i="14"/>
  <c r="E91" i="14"/>
  <c r="T91" i="14" s="1"/>
  <c r="S90" i="14"/>
  <c r="R90" i="14"/>
  <c r="Q90" i="14"/>
  <c r="P90" i="14"/>
  <c r="E90" i="14"/>
  <c r="U90" i="14" s="1"/>
  <c r="S89" i="14"/>
  <c r="R89" i="14"/>
  <c r="Q89" i="14"/>
  <c r="P89" i="14"/>
  <c r="E89" i="14"/>
  <c r="U88" i="14"/>
  <c r="S88" i="14"/>
  <c r="R88" i="14"/>
  <c r="Q88" i="14"/>
  <c r="P88" i="14"/>
  <c r="E88" i="14"/>
  <c r="T88" i="14" s="1"/>
  <c r="O75" i="14"/>
  <c r="N75" i="14"/>
  <c r="M75" i="14"/>
  <c r="L75" i="14"/>
  <c r="K75" i="14"/>
  <c r="J75" i="14"/>
  <c r="I75" i="14"/>
  <c r="H75" i="14"/>
  <c r="G75" i="14"/>
  <c r="F75" i="14"/>
  <c r="C75" i="14"/>
  <c r="B75" i="14"/>
  <c r="O74" i="14"/>
  <c r="N74" i="14"/>
  <c r="M74" i="14"/>
  <c r="L74" i="14"/>
  <c r="K74" i="14"/>
  <c r="S74" i="14" s="1"/>
  <c r="J74" i="14"/>
  <c r="I74" i="14"/>
  <c r="H74" i="14"/>
  <c r="R74" i="14" s="1"/>
  <c r="G74" i="14"/>
  <c r="F74" i="14"/>
  <c r="C74" i="14"/>
  <c r="B74" i="14"/>
  <c r="E74" i="14" s="1"/>
  <c r="O73" i="14"/>
  <c r="N73" i="14"/>
  <c r="M73" i="14"/>
  <c r="L73" i="14"/>
  <c r="K73" i="14"/>
  <c r="J73" i="14"/>
  <c r="R73" i="14" s="1"/>
  <c r="I73" i="14"/>
  <c r="H73" i="14"/>
  <c r="G73" i="14"/>
  <c r="F73" i="14"/>
  <c r="C73" i="14"/>
  <c r="E73" i="14" s="1"/>
  <c r="B73" i="14"/>
  <c r="S72" i="14"/>
  <c r="R72" i="14"/>
  <c r="Q72" i="14"/>
  <c r="P72" i="14"/>
  <c r="E72" i="14"/>
  <c r="U72" i="14" s="1"/>
  <c r="S71" i="14"/>
  <c r="R71" i="14"/>
  <c r="Q71" i="14"/>
  <c r="P71" i="14"/>
  <c r="T71" i="14" s="1"/>
  <c r="E71" i="14"/>
  <c r="O69" i="14"/>
  <c r="N69" i="14"/>
  <c r="M69" i="14"/>
  <c r="L69" i="14"/>
  <c r="K69" i="14"/>
  <c r="J69" i="14"/>
  <c r="I69" i="14"/>
  <c r="H69" i="14"/>
  <c r="G69" i="14"/>
  <c r="F69" i="14"/>
  <c r="C69" i="14"/>
  <c r="B69" i="14"/>
  <c r="O68" i="14"/>
  <c r="N68" i="14"/>
  <c r="M68" i="14"/>
  <c r="L68" i="14"/>
  <c r="K68" i="14"/>
  <c r="J68" i="14"/>
  <c r="I68" i="14"/>
  <c r="S68" i="14" s="1"/>
  <c r="H68" i="14"/>
  <c r="G68" i="14"/>
  <c r="F68" i="14"/>
  <c r="C68" i="14"/>
  <c r="B68" i="14"/>
  <c r="S67" i="14"/>
  <c r="R67" i="14"/>
  <c r="Q67" i="14"/>
  <c r="P67" i="14"/>
  <c r="E67" i="14"/>
  <c r="U67" i="14" s="1"/>
  <c r="S66" i="14"/>
  <c r="R66" i="14"/>
  <c r="Q66" i="14"/>
  <c r="P66" i="14"/>
  <c r="E66" i="14"/>
  <c r="U65" i="14"/>
  <c r="S65" i="14"/>
  <c r="R65" i="14"/>
  <c r="Q65" i="14"/>
  <c r="P65" i="14"/>
  <c r="E65" i="14"/>
  <c r="T65" i="14" s="1"/>
  <c r="T64" i="14"/>
  <c r="S64" i="14"/>
  <c r="R64" i="14"/>
  <c r="Q64" i="14"/>
  <c r="P64" i="14"/>
  <c r="E64" i="14"/>
  <c r="U64" i="14" s="1"/>
  <c r="S63" i="14"/>
  <c r="R63" i="14"/>
  <c r="Q63" i="14"/>
  <c r="P63" i="14"/>
  <c r="E63" i="14"/>
  <c r="U63" i="14" s="1"/>
  <c r="O61" i="14"/>
  <c r="N61" i="14"/>
  <c r="M61" i="14"/>
  <c r="L61" i="14"/>
  <c r="K61" i="14"/>
  <c r="J61" i="14"/>
  <c r="I61" i="14"/>
  <c r="S61" i="14" s="1"/>
  <c r="H61" i="14"/>
  <c r="R61" i="14" s="1"/>
  <c r="C61" i="14"/>
  <c r="B61" i="14"/>
  <c r="T60" i="14"/>
  <c r="S60" i="14"/>
  <c r="R60" i="14"/>
  <c r="Q60" i="14"/>
  <c r="P60" i="14"/>
  <c r="E60" i="14"/>
  <c r="U60" i="14" s="1"/>
  <c r="U59" i="14"/>
  <c r="S59" i="14"/>
  <c r="R59" i="14"/>
  <c r="Q59" i="14"/>
  <c r="P59" i="14"/>
  <c r="E59" i="14"/>
  <c r="T59" i="14" s="1"/>
  <c r="S58" i="14"/>
  <c r="R58" i="14"/>
  <c r="Q58" i="14"/>
  <c r="P58" i="14"/>
  <c r="E58" i="14"/>
  <c r="U58" i="14" s="1"/>
  <c r="S57" i="14"/>
  <c r="R57" i="14"/>
  <c r="Q57" i="14"/>
  <c r="P57" i="14"/>
  <c r="E57" i="14"/>
  <c r="O55" i="14"/>
  <c r="N55" i="14"/>
  <c r="M55" i="14"/>
  <c r="L55" i="14"/>
  <c r="K55" i="14"/>
  <c r="J55" i="14"/>
  <c r="I55" i="14"/>
  <c r="S55" i="14" s="1"/>
  <c r="H55" i="14"/>
  <c r="R55" i="14" s="1"/>
  <c r="G55" i="14"/>
  <c r="F55" i="14"/>
  <c r="C55" i="14"/>
  <c r="B55" i="14"/>
  <c r="E55" i="14" s="1"/>
  <c r="S54" i="14"/>
  <c r="R54" i="14"/>
  <c r="Q54" i="14"/>
  <c r="P54" i="14"/>
  <c r="E54" i="14"/>
  <c r="U54" i="14" s="1"/>
  <c r="U53" i="14"/>
  <c r="S53" i="14"/>
  <c r="R53" i="14"/>
  <c r="Q53" i="14"/>
  <c r="P53" i="14"/>
  <c r="E53" i="14"/>
  <c r="T53" i="14" s="1"/>
  <c r="S52" i="14"/>
  <c r="R52" i="14"/>
  <c r="Q52" i="14"/>
  <c r="P52" i="14"/>
  <c r="E52" i="14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U49" i="14" s="1"/>
  <c r="S48" i="14"/>
  <c r="R48" i="14"/>
  <c r="Q48" i="14"/>
  <c r="P48" i="14"/>
  <c r="E48" i="14"/>
  <c r="S47" i="14"/>
  <c r="R47" i="14"/>
  <c r="Q47" i="14"/>
  <c r="P47" i="14"/>
  <c r="E47" i="14"/>
  <c r="U47" i="14" s="1"/>
  <c r="S46" i="14"/>
  <c r="R46" i="14"/>
  <c r="Q46" i="14"/>
  <c r="P46" i="14"/>
  <c r="E46" i="14"/>
  <c r="U45" i="14"/>
  <c r="S45" i="14"/>
  <c r="R45" i="14"/>
  <c r="Q45" i="14"/>
  <c r="P45" i="14"/>
  <c r="E45" i="14"/>
  <c r="T45" i="14" s="1"/>
  <c r="S44" i="14"/>
  <c r="R44" i="14"/>
  <c r="Q44" i="14"/>
  <c r="P44" i="14"/>
  <c r="E44" i="14"/>
  <c r="U44" i="14" s="1"/>
  <c r="O42" i="14"/>
  <c r="N42" i="14"/>
  <c r="M42" i="14"/>
  <c r="L42" i="14"/>
  <c r="K42" i="14"/>
  <c r="J42" i="14"/>
  <c r="I42" i="14"/>
  <c r="S42" i="14" s="1"/>
  <c r="H42" i="14"/>
  <c r="G42" i="14"/>
  <c r="F42" i="14"/>
  <c r="C42" i="14"/>
  <c r="B42" i="14"/>
  <c r="T41" i="14"/>
  <c r="S41" i="14"/>
  <c r="R41" i="14"/>
  <c r="Q41" i="14"/>
  <c r="P41" i="14"/>
  <c r="E41" i="14"/>
  <c r="U41" i="14" s="1"/>
  <c r="S40" i="14"/>
  <c r="R40" i="14"/>
  <c r="Q40" i="14"/>
  <c r="P40" i="14"/>
  <c r="E40" i="14"/>
  <c r="U39" i="14"/>
  <c r="S39" i="14"/>
  <c r="R39" i="14"/>
  <c r="Q39" i="14"/>
  <c r="P39" i="14"/>
  <c r="E39" i="14"/>
  <c r="T39" i="14" s="1"/>
  <c r="S38" i="14"/>
  <c r="R38" i="14"/>
  <c r="Q38" i="14"/>
  <c r="P38" i="14"/>
  <c r="E38" i="14"/>
  <c r="S37" i="14"/>
  <c r="R37" i="14"/>
  <c r="Q37" i="14"/>
  <c r="P37" i="14"/>
  <c r="E37" i="14"/>
  <c r="U37" i="14" s="1"/>
  <c r="O35" i="14"/>
  <c r="N35" i="14"/>
  <c r="M35" i="14"/>
  <c r="L35" i="14"/>
  <c r="K35" i="14"/>
  <c r="S35" i="14" s="1"/>
  <c r="J35" i="14"/>
  <c r="I35" i="14"/>
  <c r="H35" i="14"/>
  <c r="G35" i="14"/>
  <c r="F35" i="14"/>
  <c r="C35" i="14"/>
  <c r="B35" i="14"/>
  <c r="E35" i="14" s="1"/>
  <c r="S34" i="14"/>
  <c r="R34" i="14"/>
  <c r="Q34" i="14"/>
  <c r="U34" i="14" s="1"/>
  <c r="P34" i="14"/>
  <c r="E34" i="14"/>
  <c r="O32" i="14"/>
  <c r="N32" i="14"/>
  <c r="M32" i="14"/>
  <c r="L32" i="14"/>
  <c r="K32" i="14"/>
  <c r="J32" i="14"/>
  <c r="I32" i="14"/>
  <c r="H32" i="14"/>
  <c r="G32" i="14"/>
  <c r="F32" i="14"/>
  <c r="C32" i="14"/>
  <c r="B32" i="14"/>
  <c r="S31" i="14"/>
  <c r="R31" i="14"/>
  <c r="Q31" i="14"/>
  <c r="P31" i="14"/>
  <c r="E31" i="14"/>
  <c r="S30" i="14"/>
  <c r="R30" i="14"/>
  <c r="Q30" i="14"/>
  <c r="P30" i="14"/>
  <c r="E30" i="14"/>
  <c r="U30" i="14" s="1"/>
  <c r="S29" i="14"/>
  <c r="R29" i="14"/>
  <c r="Q29" i="14"/>
  <c r="P29" i="14"/>
  <c r="E29" i="14"/>
  <c r="U28" i="14"/>
  <c r="S28" i="14"/>
  <c r="R28" i="14"/>
  <c r="Q28" i="14"/>
  <c r="P28" i="14"/>
  <c r="E28" i="14"/>
  <c r="T28" i="14" s="1"/>
  <c r="O26" i="14"/>
  <c r="N26" i="14"/>
  <c r="M26" i="14"/>
  <c r="L26" i="14"/>
  <c r="K26" i="14"/>
  <c r="J26" i="14"/>
  <c r="I26" i="14"/>
  <c r="H26" i="14"/>
  <c r="G26" i="14"/>
  <c r="F26" i="14"/>
  <c r="C26" i="14"/>
  <c r="B26" i="14"/>
  <c r="E26" i="14" s="1"/>
  <c r="U25" i="14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U23" i="14"/>
  <c r="T23" i="14"/>
  <c r="S23" i="14"/>
  <c r="R23" i="14"/>
  <c r="Q23" i="14"/>
  <c r="P23" i="14"/>
  <c r="E23" i="14"/>
  <c r="S22" i="14"/>
  <c r="R22" i="14"/>
  <c r="Q22" i="14"/>
  <c r="P22" i="14"/>
  <c r="E22" i="14"/>
  <c r="S21" i="14"/>
  <c r="R21" i="14"/>
  <c r="Q21" i="14"/>
  <c r="P21" i="14"/>
  <c r="E21" i="14"/>
  <c r="U21" i="14" s="1"/>
  <c r="S20" i="14"/>
  <c r="R20" i="14"/>
  <c r="Q20" i="14"/>
  <c r="P20" i="14"/>
  <c r="E20" i="14"/>
  <c r="T20" i="14" s="1"/>
  <c r="S19" i="14"/>
  <c r="R19" i="14"/>
  <c r="Q19" i="14"/>
  <c r="P19" i="14"/>
  <c r="E19" i="14"/>
  <c r="U19" i="14" s="1"/>
  <c r="O17" i="14"/>
  <c r="N17" i="14"/>
  <c r="M17" i="14"/>
  <c r="L17" i="14"/>
  <c r="K17" i="14"/>
  <c r="J17" i="14"/>
  <c r="R17" i="14" s="1"/>
  <c r="I17" i="14"/>
  <c r="H17" i="14"/>
  <c r="G17" i="14"/>
  <c r="F17" i="14"/>
  <c r="C17" i="14"/>
  <c r="E17" i="14" s="1"/>
  <c r="B17" i="14"/>
  <c r="S16" i="14"/>
  <c r="R16" i="14"/>
  <c r="Q16" i="14"/>
  <c r="P16" i="14"/>
  <c r="E16" i="14"/>
  <c r="U16" i="14" s="1"/>
  <c r="T15" i="14"/>
  <c r="S15" i="14"/>
  <c r="R15" i="14"/>
  <c r="Q15" i="14"/>
  <c r="P15" i="14"/>
  <c r="E15" i="14"/>
  <c r="U15" i="14" s="1"/>
  <c r="U14" i="14"/>
  <c r="S14" i="14"/>
  <c r="R14" i="14"/>
  <c r="Q14" i="14"/>
  <c r="P14" i="14"/>
  <c r="E14" i="14"/>
  <c r="T14" i="14" s="1"/>
  <c r="T13" i="14"/>
  <c r="S13" i="14"/>
  <c r="R13" i="14"/>
  <c r="Q13" i="14"/>
  <c r="P13" i="14"/>
  <c r="E13" i="14"/>
  <c r="U13" i="14" s="1"/>
  <c r="U12" i="14"/>
  <c r="T12" i="14"/>
  <c r="S12" i="14"/>
  <c r="R12" i="14"/>
  <c r="Q12" i="14"/>
  <c r="P12" i="14"/>
  <c r="E12" i="14"/>
  <c r="S11" i="14"/>
  <c r="R11" i="14"/>
  <c r="Q11" i="14"/>
  <c r="P11" i="14"/>
  <c r="E11" i="14"/>
  <c r="T10" i="14"/>
  <c r="S10" i="14"/>
  <c r="R10" i="14"/>
  <c r="Q10" i="14"/>
  <c r="P10" i="14"/>
  <c r="E10" i="14"/>
  <c r="U10" i="14" s="1"/>
  <c r="U9" i="14"/>
  <c r="S9" i="14"/>
  <c r="R9" i="14"/>
  <c r="Q9" i="14"/>
  <c r="P9" i="14"/>
  <c r="E9" i="14"/>
  <c r="S96" i="13"/>
  <c r="R96" i="13"/>
  <c r="Q96" i="13"/>
  <c r="P96" i="13"/>
  <c r="E96" i="13"/>
  <c r="U96" i="13" s="1"/>
  <c r="S95" i="13"/>
  <c r="R95" i="13"/>
  <c r="Q95" i="13"/>
  <c r="P95" i="13"/>
  <c r="E95" i="13"/>
  <c r="U94" i="13"/>
  <c r="S94" i="13"/>
  <c r="R94" i="13"/>
  <c r="Q94" i="13"/>
  <c r="P94" i="13"/>
  <c r="E94" i="13"/>
  <c r="T94" i="13" s="1"/>
  <c r="T93" i="13"/>
  <c r="S93" i="13"/>
  <c r="R93" i="13"/>
  <c r="Q93" i="13"/>
  <c r="P93" i="13"/>
  <c r="E93" i="13"/>
  <c r="U93" i="13" s="1"/>
  <c r="U92" i="13"/>
  <c r="S92" i="13"/>
  <c r="R92" i="13"/>
  <c r="Q92" i="13"/>
  <c r="P92" i="13"/>
  <c r="E92" i="13"/>
  <c r="T92" i="13" s="1"/>
  <c r="U91" i="13"/>
  <c r="T91" i="13"/>
  <c r="S91" i="13"/>
  <c r="R91" i="13"/>
  <c r="Q91" i="13"/>
  <c r="P91" i="13"/>
  <c r="E91" i="13"/>
  <c r="T90" i="13"/>
  <c r="S90" i="13"/>
  <c r="R90" i="13"/>
  <c r="Q90" i="13"/>
  <c r="P90" i="13"/>
  <c r="E90" i="13"/>
  <c r="U90" i="13" s="1"/>
  <c r="U89" i="13"/>
  <c r="S89" i="13"/>
  <c r="R89" i="13"/>
  <c r="Q89" i="13"/>
  <c r="P89" i="13"/>
  <c r="E89" i="13"/>
  <c r="T89" i="13" s="1"/>
  <c r="S88" i="13"/>
  <c r="R88" i="13"/>
  <c r="Q88" i="13"/>
  <c r="P88" i="13"/>
  <c r="E88" i="13"/>
  <c r="U88" i="13" s="1"/>
  <c r="O75" i="13"/>
  <c r="N75" i="13"/>
  <c r="M75" i="13"/>
  <c r="L75" i="13"/>
  <c r="K75" i="13"/>
  <c r="J75" i="13"/>
  <c r="I75" i="13"/>
  <c r="H75" i="13"/>
  <c r="G75" i="13"/>
  <c r="F75" i="13"/>
  <c r="C75" i="13"/>
  <c r="B75" i="13"/>
  <c r="O74" i="13"/>
  <c r="N74" i="13"/>
  <c r="M74" i="13"/>
  <c r="L74" i="13"/>
  <c r="K74" i="13"/>
  <c r="J74" i="13"/>
  <c r="I74" i="13"/>
  <c r="Q74" i="13" s="1"/>
  <c r="H74" i="13"/>
  <c r="G74" i="13"/>
  <c r="F74" i="13"/>
  <c r="C74" i="13"/>
  <c r="B74" i="13"/>
  <c r="O73" i="13"/>
  <c r="N73" i="13"/>
  <c r="M73" i="13"/>
  <c r="L73" i="13"/>
  <c r="K73" i="13"/>
  <c r="J73" i="13"/>
  <c r="I73" i="13"/>
  <c r="H73" i="13"/>
  <c r="G73" i="13"/>
  <c r="F73" i="13"/>
  <c r="C73" i="13"/>
  <c r="B73" i="13"/>
  <c r="S72" i="13"/>
  <c r="R72" i="13"/>
  <c r="Q72" i="13"/>
  <c r="P72" i="13"/>
  <c r="E72" i="13"/>
  <c r="S71" i="13"/>
  <c r="R71" i="13"/>
  <c r="Q71" i="13"/>
  <c r="P71" i="13"/>
  <c r="E71" i="13"/>
  <c r="O69" i="13"/>
  <c r="N69" i="13"/>
  <c r="M69" i="13"/>
  <c r="L69" i="13"/>
  <c r="K69" i="13"/>
  <c r="J69" i="13"/>
  <c r="I69" i="13"/>
  <c r="H69" i="13"/>
  <c r="G69" i="13"/>
  <c r="F69" i="13"/>
  <c r="C69" i="13"/>
  <c r="B69" i="13"/>
  <c r="O68" i="13"/>
  <c r="N68" i="13"/>
  <c r="M68" i="13"/>
  <c r="L68" i="13"/>
  <c r="K68" i="13"/>
  <c r="J68" i="13"/>
  <c r="I68" i="13"/>
  <c r="H68" i="13"/>
  <c r="R68" i="13" s="1"/>
  <c r="G68" i="13"/>
  <c r="F68" i="13"/>
  <c r="C68" i="13"/>
  <c r="B68" i="13"/>
  <c r="T67" i="13"/>
  <c r="S67" i="13"/>
  <c r="R67" i="13"/>
  <c r="Q67" i="13"/>
  <c r="P67" i="13"/>
  <c r="E67" i="13"/>
  <c r="U67" i="13" s="1"/>
  <c r="S66" i="13"/>
  <c r="R66" i="13"/>
  <c r="Q66" i="13"/>
  <c r="P66" i="13"/>
  <c r="E66" i="13"/>
  <c r="S65" i="13"/>
  <c r="R65" i="13"/>
  <c r="Q65" i="13"/>
  <c r="P65" i="13"/>
  <c r="E65" i="13"/>
  <c r="U65" i="13" s="1"/>
  <c r="S64" i="13"/>
  <c r="R64" i="13"/>
  <c r="Q64" i="13"/>
  <c r="P64" i="13"/>
  <c r="E64" i="13"/>
  <c r="S63" i="13"/>
  <c r="R63" i="13"/>
  <c r="Q63" i="13"/>
  <c r="P63" i="13"/>
  <c r="E63" i="13"/>
  <c r="T63" i="13" s="1"/>
  <c r="O61" i="13"/>
  <c r="N61" i="13"/>
  <c r="M61" i="13"/>
  <c r="L61" i="13"/>
  <c r="K61" i="13"/>
  <c r="J61" i="13"/>
  <c r="I61" i="13"/>
  <c r="H61" i="13"/>
  <c r="C61" i="13"/>
  <c r="B61" i="13"/>
  <c r="S60" i="13"/>
  <c r="R60" i="13"/>
  <c r="Q60" i="13"/>
  <c r="P60" i="13"/>
  <c r="E60" i="13"/>
  <c r="U60" i="13" s="1"/>
  <c r="S59" i="13"/>
  <c r="R59" i="13"/>
  <c r="Q59" i="13"/>
  <c r="P59" i="13"/>
  <c r="E59" i="13"/>
  <c r="U59" i="13" s="1"/>
  <c r="T58" i="13"/>
  <c r="S58" i="13"/>
  <c r="R58" i="13"/>
  <c r="Q58" i="13"/>
  <c r="P58" i="13"/>
  <c r="E58" i="13"/>
  <c r="U58" i="13" s="1"/>
  <c r="S57" i="13"/>
  <c r="R57" i="13"/>
  <c r="Q57" i="13"/>
  <c r="P57" i="13"/>
  <c r="E57" i="13"/>
  <c r="T57" i="13" s="1"/>
  <c r="O55" i="13"/>
  <c r="N55" i="13"/>
  <c r="M55" i="13"/>
  <c r="L55" i="13"/>
  <c r="K55" i="13"/>
  <c r="J55" i="13"/>
  <c r="I55" i="13"/>
  <c r="S55" i="13" s="1"/>
  <c r="H55" i="13"/>
  <c r="G55" i="13"/>
  <c r="F55" i="13"/>
  <c r="C55" i="13"/>
  <c r="B55" i="13"/>
  <c r="U54" i="13"/>
  <c r="S54" i="13"/>
  <c r="R54" i="13"/>
  <c r="Q54" i="13"/>
  <c r="P54" i="13"/>
  <c r="E54" i="13"/>
  <c r="T54" i="13" s="1"/>
  <c r="S53" i="13"/>
  <c r="R53" i="13"/>
  <c r="Q53" i="13"/>
  <c r="P53" i="13"/>
  <c r="E53" i="13"/>
  <c r="U53" i="13" s="1"/>
  <c r="S52" i="13"/>
  <c r="R52" i="13"/>
  <c r="Q52" i="13"/>
  <c r="P52" i="13"/>
  <c r="E52" i="13"/>
  <c r="U52" i="13" s="1"/>
  <c r="U51" i="13"/>
  <c r="S51" i="13"/>
  <c r="R51" i="13"/>
  <c r="Q51" i="13"/>
  <c r="P51" i="13"/>
  <c r="E51" i="13"/>
  <c r="T51" i="13" s="1"/>
  <c r="S50" i="13"/>
  <c r="R50" i="13"/>
  <c r="Q50" i="13"/>
  <c r="P50" i="13"/>
  <c r="E50" i="13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T47" i="13"/>
  <c r="S47" i="13"/>
  <c r="R47" i="13"/>
  <c r="Q47" i="13"/>
  <c r="P47" i="13"/>
  <c r="E47" i="13"/>
  <c r="U47" i="13" s="1"/>
  <c r="S46" i="13"/>
  <c r="R46" i="13"/>
  <c r="Q46" i="13"/>
  <c r="P46" i="13"/>
  <c r="E46" i="13"/>
  <c r="S45" i="13"/>
  <c r="R45" i="13"/>
  <c r="Q45" i="13"/>
  <c r="P45" i="13"/>
  <c r="E45" i="13"/>
  <c r="U45" i="13" s="1"/>
  <c r="S44" i="13"/>
  <c r="R44" i="13"/>
  <c r="Q44" i="13"/>
  <c r="P44" i="13"/>
  <c r="E44" i="13"/>
  <c r="U44" i="13" s="1"/>
  <c r="O42" i="13"/>
  <c r="N42" i="13"/>
  <c r="M42" i="13"/>
  <c r="L42" i="13"/>
  <c r="K42" i="13"/>
  <c r="J42" i="13"/>
  <c r="I42" i="13"/>
  <c r="H42" i="13"/>
  <c r="G42" i="13"/>
  <c r="F42" i="13"/>
  <c r="C42" i="13"/>
  <c r="B42" i="13"/>
  <c r="E42" i="13" s="1"/>
  <c r="S41" i="13"/>
  <c r="R41" i="13"/>
  <c r="Q41" i="13"/>
  <c r="P41" i="13"/>
  <c r="E41" i="13"/>
  <c r="S40" i="13"/>
  <c r="R40" i="13"/>
  <c r="Q40" i="13"/>
  <c r="U40" i="13" s="1"/>
  <c r="P40" i="13"/>
  <c r="E40" i="13"/>
  <c r="T39" i="13"/>
  <c r="S39" i="13"/>
  <c r="R39" i="13"/>
  <c r="Q39" i="13"/>
  <c r="P39" i="13"/>
  <c r="E39" i="13"/>
  <c r="U39" i="13" s="1"/>
  <c r="S38" i="13"/>
  <c r="R38" i="13"/>
  <c r="Q38" i="13"/>
  <c r="P38" i="13"/>
  <c r="E38" i="13"/>
  <c r="S37" i="13"/>
  <c r="R37" i="13"/>
  <c r="Q37" i="13"/>
  <c r="P37" i="13"/>
  <c r="E37" i="13"/>
  <c r="U37" i="13" s="1"/>
  <c r="O35" i="13"/>
  <c r="N35" i="13"/>
  <c r="M35" i="13"/>
  <c r="L35" i="13"/>
  <c r="K35" i="13"/>
  <c r="J35" i="13"/>
  <c r="R35" i="13" s="1"/>
  <c r="I35" i="13"/>
  <c r="H35" i="13"/>
  <c r="G35" i="13"/>
  <c r="F35" i="13"/>
  <c r="C35" i="13"/>
  <c r="B35" i="13"/>
  <c r="S34" i="13"/>
  <c r="R34" i="13"/>
  <c r="Q34" i="13"/>
  <c r="P34" i="13"/>
  <c r="E34" i="13"/>
  <c r="U34" i="13" s="1"/>
  <c r="O32" i="13"/>
  <c r="N32" i="13"/>
  <c r="M32" i="13"/>
  <c r="L32" i="13"/>
  <c r="K32" i="13"/>
  <c r="J32" i="13"/>
  <c r="I32" i="13"/>
  <c r="S32" i="13" s="1"/>
  <c r="H32" i="13"/>
  <c r="G32" i="13"/>
  <c r="F32" i="13"/>
  <c r="C32" i="13"/>
  <c r="B32" i="13"/>
  <c r="E32" i="13" s="1"/>
  <c r="S31" i="13"/>
  <c r="R31" i="13"/>
  <c r="Q31" i="13"/>
  <c r="P31" i="13"/>
  <c r="E31" i="13"/>
  <c r="S30" i="13"/>
  <c r="R30" i="13"/>
  <c r="Q30" i="13"/>
  <c r="P30" i="13"/>
  <c r="E30" i="13"/>
  <c r="U30" i="13" s="1"/>
  <c r="U29" i="13"/>
  <c r="S29" i="13"/>
  <c r="R29" i="13"/>
  <c r="Q29" i="13"/>
  <c r="P29" i="13"/>
  <c r="E29" i="13"/>
  <c r="T29" i="13" s="1"/>
  <c r="S28" i="13"/>
  <c r="R28" i="13"/>
  <c r="Q28" i="13"/>
  <c r="P28" i="13"/>
  <c r="E28" i="13"/>
  <c r="U28" i="13" s="1"/>
  <c r="O26" i="13"/>
  <c r="N26" i="13"/>
  <c r="M26" i="13"/>
  <c r="L26" i="13"/>
  <c r="K26" i="13"/>
  <c r="J26" i="13"/>
  <c r="I26" i="13"/>
  <c r="S26" i="13" s="1"/>
  <c r="H26" i="13"/>
  <c r="G26" i="13"/>
  <c r="F26" i="13"/>
  <c r="C26" i="13"/>
  <c r="B26" i="13"/>
  <c r="S25" i="13"/>
  <c r="R25" i="13"/>
  <c r="Q25" i="13"/>
  <c r="P25" i="13"/>
  <c r="E25" i="13"/>
  <c r="U25" i="13" s="1"/>
  <c r="S24" i="13"/>
  <c r="R24" i="13"/>
  <c r="Q24" i="13"/>
  <c r="P24" i="13"/>
  <c r="E24" i="13"/>
  <c r="S23" i="13"/>
  <c r="R23" i="13"/>
  <c r="Q23" i="13"/>
  <c r="P23" i="13"/>
  <c r="E23" i="13"/>
  <c r="T23" i="13" s="1"/>
  <c r="S22" i="13"/>
  <c r="R22" i="13"/>
  <c r="Q22" i="13"/>
  <c r="P22" i="13"/>
  <c r="E22" i="13"/>
  <c r="U21" i="13"/>
  <c r="T21" i="13"/>
  <c r="S21" i="13"/>
  <c r="R21" i="13"/>
  <c r="Q21" i="13"/>
  <c r="P21" i="13"/>
  <c r="E21" i="13"/>
  <c r="U20" i="13"/>
  <c r="S20" i="13"/>
  <c r="R20" i="13"/>
  <c r="Q20" i="13"/>
  <c r="P20" i="13"/>
  <c r="E20" i="13"/>
  <c r="T20" i="13" s="1"/>
  <c r="S19" i="13"/>
  <c r="R19" i="13"/>
  <c r="Q19" i="13"/>
  <c r="P19" i="13"/>
  <c r="E19" i="13"/>
  <c r="U19" i="13" s="1"/>
  <c r="O17" i="13"/>
  <c r="N17" i="13"/>
  <c r="M17" i="13"/>
  <c r="L17" i="13"/>
  <c r="K17" i="13"/>
  <c r="J17" i="13"/>
  <c r="I17" i="13"/>
  <c r="H17" i="13"/>
  <c r="G17" i="13"/>
  <c r="F17" i="13"/>
  <c r="C17" i="13"/>
  <c r="B17" i="13"/>
  <c r="T16" i="13"/>
  <c r="S16" i="13"/>
  <c r="R16" i="13"/>
  <c r="Q16" i="13"/>
  <c r="P16" i="13"/>
  <c r="E16" i="13"/>
  <c r="U16" i="13" s="1"/>
  <c r="S15" i="13"/>
  <c r="R15" i="13"/>
  <c r="Q15" i="13"/>
  <c r="P15" i="13"/>
  <c r="E15" i="13"/>
  <c r="S14" i="13"/>
  <c r="R14" i="13"/>
  <c r="Q14" i="13"/>
  <c r="P14" i="13"/>
  <c r="E14" i="13"/>
  <c r="U14" i="13" s="1"/>
  <c r="S13" i="13"/>
  <c r="R13" i="13"/>
  <c r="Q13" i="13"/>
  <c r="P13" i="13"/>
  <c r="E13" i="13"/>
  <c r="U12" i="13"/>
  <c r="S12" i="13"/>
  <c r="R12" i="13"/>
  <c r="Q12" i="13"/>
  <c r="P12" i="13"/>
  <c r="E12" i="13"/>
  <c r="T12" i="13" s="1"/>
  <c r="S11" i="13"/>
  <c r="R11" i="13"/>
  <c r="Q11" i="13"/>
  <c r="P11" i="13"/>
  <c r="E11" i="13"/>
  <c r="T10" i="13"/>
  <c r="S10" i="13"/>
  <c r="R10" i="13"/>
  <c r="Q10" i="13"/>
  <c r="P10" i="13"/>
  <c r="E10" i="13"/>
  <c r="T9" i="13"/>
  <c r="S9" i="13"/>
  <c r="R9" i="13"/>
  <c r="Q9" i="13"/>
  <c r="P9" i="13"/>
  <c r="E9" i="13"/>
  <c r="U9" i="13" s="1"/>
  <c r="S96" i="12"/>
  <c r="R96" i="12"/>
  <c r="Q96" i="12"/>
  <c r="P96" i="12"/>
  <c r="E96" i="12"/>
  <c r="U95" i="12"/>
  <c r="T95" i="12"/>
  <c r="S95" i="12"/>
  <c r="R95" i="12"/>
  <c r="Q95" i="12"/>
  <c r="P95" i="12"/>
  <c r="E95" i="12"/>
  <c r="S94" i="12"/>
  <c r="R94" i="12"/>
  <c r="Q94" i="12"/>
  <c r="P94" i="12"/>
  <c r="E94" i="12"/>
  <c r="U94" i="12" s="1"/>
  <c r="S93" i="12"/>
  <c r="R93" i="12"/>
  <c r="Q93" i="12"/>
  <c r="P93" i="12"/>
  <c r="E93" i="12"/>
  <c r="U92" i="12"/>
  <c r="S92" i="12"/>
  <c r="R92" i="12"/>
  <c r="Q92" i="12"/>
  <c r="P92" i="12"/>
  <c r="E92" i="12"/>
  <c r="T92" i="12" s="1"/>
  <c r="T91" i="12"/>
  <c r="S91" i="12"/>
  <c r="R91" i="12"/>
  <c r="Q91" i="12"/>
  <c r="P91" i="12"/>
  <c r="E91" i="12"/>
  <c r="U91" i="12" s="1"/>
  <c r="S90" i="12"/>
  <c r="R90" i="12"/>
  <c r="Q90" i="12"/>
  <c r="P90" i="12"/>
  <c r="E90" i="12"/>
  <c r="S89" i="12"/>
  <c r="R89" i="12"/>
  <c r="Q89" i="12"/>
  <c r="P89" i="12"/>
  <c r="E89" i="12"/>
  <c r="T88" i="12"/>
  <c r="S88" i="12"/>
  <c r="R88" i="12"/>
  <c r="Q88" i="12"/>
  <c r="P88" i="12"/>
  <c r="E88" i="12"/>
  <c r="O75" i="12"/>
  <c r="N75" i="12"/>
  <c r="M75" i="12"/>
  <c r="L75" i="12"/>
  <c r="K75" i="12"/>
  <c r="J75" i="12"/>
  <c r="I75" i="12"/>
  <c r="H75" i="12"/>
  <c r="G75" i="12"/>
  <c r="F75" i="12"/>
  <c r="C75" i="12"/>
  <c r="B75" i="12"/>
  <c r="O74" i="12"/>
  <c r="N74" i="12"/>
  <c r="M74" i="12"/>
  <c r="L74" i="12"/>
  <c r="K74" i="12"/>
  <c r="J74" i="12"/>
  <c r="R74" i="12" s="1"/>
  <c r="I74" i="12"/>
  <c r="H74" i="12"/>
  <c r="G74" i="12"/>
  <c r="F74" i="12"/>
  <c r="C74" i="12"/>
  <c r="B74" i="12"/>
  <c r="E74" i="12" s="1"/>
  <c r="O73" i="12"/>
  <c r="N73" i="12"/>
  <c r="M73" i="12"/>
  <c r="L73" i="12"/>
  <c r="K73" i="12"/>
  <c r="J73" i="12"/>
  <c r="I73" i="12"/>
  <c r="Q73" i="12" s="1"/>
  <c r="H73" i="12"/>
  <c r="G73" i="12"/>
  <c r="F73" i="12"/>
  <c r="C73" i="12"/>
  <c r="B73" i="12"/>
  <c r="U72" i="12"/>
  <c r="T72" i="12"/>
  <c r="S72" i="12"/>
  <c r="R72" i="12"/>
  <c r="Q72" i="12"/>
  <c r="P72" i="12"/>
  <c r="E72" i="12"/>
  <c r="S71" i="12"/>
  <c r="R71" i="12"/>
  <c r="Q71" i="12"/>
  <c r="P71" i="12"/>
  <c r="E71" i="12"/>
  <c r="U71" i="12" s="1"/>
  <c r="O69" i="12"/>
  <c r="N69" i="12"/>
  <c r="M69" i="12"/>
  <c r="L69" i="12"/>
  <c r="K69" i="12"/>
  <c r="J69" i="12"/>
  <c r="I69" i="12"/>
  <c r="H69" i="12"/>
  <c r="G69" i="12"/>
  <c r="F69" i="12"/>
  <c r="C69" i="12"/>
  <c r="B69" i="12"/>
  <c r="S68" i="12"/>
  <c r="O68" i="12"/>
  <c r="N68" i="12"/>
  <c r="M68" i="12"/>
  <c r="L68" i="12"/>
  <c r="K68" i="12"/>
  <c r="J68" i="12"/>
  <c r="I68" i="12"/>
  <c r="H68" i="12"/>
  <c r="R68" i="12" s="1"/>
  <c r="G68" i="12"/>
  <c r="F68" i="12"/>
  <c r="C68" i="12"/>
  <c r="B68" i="12"/>
  <c r="U67" i="12"/>
  <c r="T67" i="12"/>
  <c r="S67" i="12"/>
  <c r="R67" i="12"/>
  <c r="Q67" i="12"/>
  <c r="P67" i="12"/>
  <c r="E67" i="12"/>
  <c r="U66" i="12"/>
  <c r="T66" i="12"/>
  <c r="S66" i="12"/>
  <c r="R66" i="12"/>
  <c r="Q66" i="12"/>
  <c r="P66" i="12"/>
  <c r="E66" i="12"/>
  <c r="S65" i="12"/>
  <c r="R65" i="12"/>
  <c r="Q65" i="12"/>
  <c r="P65" i="12"/>
  <c r="E65" i="12"/>
  <c r="U65" i="12" s="1"/>
  <c r="S64" i="12"/>
  <c r="R64" i="12"/>
  <c r="Q64" i="12"/>
  <c r="P64" i="12"/>
  <c r="E64" i="12"/>
  <c r="U64" i="12" s="1"/>
  <c r="S63" i="12"/>
  <c r="R63" i="12"/>
  <c r="Q63" i="12"/>
  <c r="P63" i="12"/>
  <c r="E63" i="12"/>
  <c r="U63" i="12" s="1"/>
  <c r="O61" i="12"/>
  <c r="N61" i="12"/>
  <c r="M61" i="12"/>
  <c r="L61" i="12"/>
  <c r="K61" i="12"/>
  <c r="J61" i="12"/>
  <c r="I61" i="12"/>
  <c r="S61" i="12" s="1"/>
  <c r="H61" i="12"/>
  <c r="C61" i="12"/>
  <c r="E61" i="12" s="1"/>
  <c r="B61" i="12"/>
  <c r="S60" i="12"/>
  <c r="R60" i="12"/>
  <c r="Q60" i="12"/>
  <c r="P60" i="12"/>
  <c r="E60" i="12"/>
  <c r="T59" i="12"/>
  <c r="S59" i="12"/>
  <c r="R59" i="12"/>
  <c r="Q59" i="12"/>
  <c r="P59" i="12"/>
  <c r="E59" i="12"/>
  <c r="U59" i="12" s="1"/>
  <c r="U58" i="12"/>
  <c r="T58" i="12"/>
  <c r="S58" i="12"/>
  <c r="R58" i="12"/>
  <c r="Q58" i="12"/>
  <c r="P58" i="12"/>
  <c r="E58" i="12"/>
  <c r="S57" i="12"/>
  <c r="R57" i="12"/>
  <c r="Q57" i="12"/>
  <c r="P57" i="12"/>
  <c r="E57" i="12"/>
  <c r="O55" i="12"/>
  <c r="N55" i="12"/>
  <c r="M55" i="12"/>
  <c r="L55" i="12"/>
  <c r="K55" i="12"/>
  <c r="J55" i="12"/>
  <c r="I55" i="12"/>
  <c r="H55" i="12"/>
  <c r="G55" i="12"/>
  <c r="F55" i="12"/>
  <c r="C55" i="12"/>
  <c r="B55" i="12"/>
  <c r="U54" i="12"/>
  <c r="T54" i="12"/>
  <c r="S54" i="12"/>
  <c r="R54" i="12"/>
  <c r="Q54" i="12"/>
  <c r="P54" i="12"/>
  <c r="E54" i="12"/>
  <c r="S53" i="12"/>
  <c r="R53" i="12"/>
  <c r="Q53" i="12"/>
  <c r="P53" i="12"/>
  <c r="E53" i="12"/>
  <c r="S52" i="12"/>
  <c r="R52" i="12"/>
  <c r="Q52" i="12"/>
  <c r="P52" i="12"/>
  <c r="E52" i="12"/>
  <c r="T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T49" i="12" s="1"/>
  <c r="S48" i="12"/>
  <c r="R48" i="12"/>
  <c r="Q48" i="12"/>
  <c r="P48" i="12"/>
  <c r="E48" i="12"/>
  <c r="U48" i="12" s="1"/>
  <c r="T47" i="12"/>
  <c r="S47" i="12"/>
  <c r="R47" i="12"/>
  <c r="Q47" i="12"/>
  <c r="P47" i="12"/>
  <c r="E47" i="12"/>
  <c r="U47" i="12" s="1"/>
  <c r="U46" i="12"/>
  <c r="S46" i="12"/>
  <c r="R46" i="12"/>
  <c r="Q46" i="12"/>
  <c r="P46" i="12"/>
  <c r="E46" i="12"/>
  <c r="T46" i="12" s="1"/>
  <c r="S45" i="12"/>
  <c r="R45" i="12"/>
  <c r="Q45" i="12"/>
  <c r="P45" i="12"/>
  <c r="E45" i="12"/>
  <c r="T45" i="12" s="1"/>
  <c r="S44" i="12"/>
  <c r="R44" i="12"/>
  <c r="Q44" i="12"/>
  <c r="P44" i="12"/>
  <c r="E44" i="12"/>
  <c r="T44" i="12" s="1"/>
  <c r="S42" i="12"/>
  <c r="O42" i="12"/>
  <c r="N42" i="12"/>
  <c r="M42" i="12"/>
  <c r="L42" i="12"/>
  <c r="K42" i="12"/>
  <c r="J42" i="12"/>
  <c r="I42" i="12"/>
  <c r="H42" i="12"/>
  <c r="G42" i="12"/>
  <c r="F42" i="12"/>
  <c r="C42" i="12"/>
  <c r="B42" i="12"/>
  <c r="T41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S38" i="12"/>
  <c r="R38" i="12"/>
  <c r="Q38" i="12"/>
  <c r="P38" i="12"/>
  <c r="E38" i="12"/>
  <c r="S37" i="12"/>
  <c r="R37" i="12"/>
  <c r="Q37" i="12"/>
  <c r="P37" i="12"/>
  <c r="E37" i="12"/>
  <c r="U37" i="12" s="1"/>
  <c r="O35" i="12"/>
  <c r="N35" i="12"/>
  <c r="M35" i="12"/>
  <c r="L35" i="12"/>
  <c r="K35" i="12"/>
  <c r="J35" i="12"/>
  <c r="I35" i="12"/>
  <c r="S35" i="12" s="1"/>
  <c r="H35" i="12"/>
  <c r="G35" i="12"/>
  <c r="F35" i="12"/>
  <c r="C35" i="12"/>
  <c r="B35" i="12"/>
  <c r="S34" i="12"/>
  <c r="R34" i="12"/>
  <c r="Q34" i="12"/>
  <c r="P34" i="12"/>
  <c r="E34" i="12"/>
  <c r="O32" i="12"/>
  <c r="N32" i="12"/>
  <c r="M32" i="12"/>
  <c r="L32" i="12"/>
  <c r="K32" i="12"/>
  <c r="J32" i="12"/>
  <c r="I32" i="12"/>
  <c r="H32" i="12"/>
  <c r="G32" i="12"/>
  <c r="F32" i="12"/>
  <c r="C32" i="12"/>
  <c r="B32" i="12"/>
  <c r="E32" i="12" s="1"/>
  <c r="T31" i="12"/>
  <c r="S31" i="12"/>
  <c r="R31" i="12"/>
  <c r="Q31" i="12"/>
  <c r="P31" i="12"/>
  <c r="E31" i="12"/>
  <c r="U31" i="12" s="1"/>
  <c r="S30" i="12"/>
  <c r="R30" i="12"/>
  <c r="Q30" i="12"/>
  <c r="U30" i="12" s="1"/>
  <c r="P30" i="12"/>
  <c r="E30" i="12"/>
  <c r="T30" i="12" s="1"/>
  <c r="U29" i="12"/>
  <c r="T29" i="12"/>
  <c r="S29" i="12"/>
  <c r="R29" i="12"/>
  <c r="Q29" i="12"/>
  <c r="P29" i="12"/>
  <c r="E29" i="12"/>
  <c r="S28" i="12"/>
  <c r="R28" i="12"/>
  <c r="Q28" i="12"/>
  <c r="P28" i="12"/>
  <c r="E28" i="12"/>
  <c r="U28" i="12" s="1"/>
  <c r="O26" i="12"/>
  <c r="N26" i="12"/>
  <c r="M26" i="12"/>
  <c r="L26" i="12"/>
  <c r="K26" i="12"/>
  <c r="J26" i="12"/>
  <c r="I26" i="12"/>
  <c r="H26" i="12"/>
  <c r="R26" i="12" s="1"/>
  <c r="G26" i="12"/>
  <c r="F26" i="12"/>
  <c r="C26" i="12"/>
  <c r="B26" i="12"/>
  <c r="E26" i="12" s="1"/>
  <c r="S25" i="12"/>
  <c r="R25" i="12"/>
  <c r="Q25" i="12"/>
  <c r="P25" i="12"/>
  <c r="E25" i="12"/>
  <c r="U25" i="12" s="1"/>
  <c r="T24" i="12"/>
  <c r="S24" i="12"/>
  <c r="R24" i="12"/>
  <c r="Q24" i="12"/>
  <c r="P24" i="12"/>
  <c r="E24" i="12"/>
  <c r="U24" i="12" s="1"/>
  <c r="S23" i="12"/>
  <c r="R23" i="12"/>
  <c r="Q23" i="12"/>
  <c r="P23" i="12"/>
  <c r="E23" i="12"/>
  <c r="S22" i="12"/>
  <c r="R22" i="12"/>
  <c r="Q22" i="12"/>
  <c r="P22" i="12"/>
  <c r="E22" i="12"/>
  <c r="U22" i="12" s="1"/>
  <c r="S21" i="12"/>
  <c r="R21" i="12"/>
  <c r="Q21" i="12"/>
  <c r="P21" i="12"/>
  <c r="E21" i="12"/>
  <c r="T20" i="12"/>
  <c r="S20" i="12"/>
  <c r="R20" i="12"/>
  <c r="Q20" i="12"/>
  <c r="P20" i="12"/>
  <c r="E20" i="12"/>
  <c r="U20" i="12" s="1"/>
  <c r="T19" i="12"/>
  <c r="S19" i="12"/>
  <c r="R19" i="12"/>
  <c r="Q19" i="12"/>
  <c r="P19" i="12"/>
  <c r="E19" i="12"/>
  <c r="U19" i="12" s="1"/>
  <c r="O17" i="12"/>
  <c r="N17" i="12"/>
  <c r="M17" i="12"/>
  <c r="L17" i="12"/>
  <c r="K17" i="12"/>
  <c r="S17" i="12" s="1"/>
  <c r="J17" i="12"/>
  <c r="I17" i="12"/>
  <c r="H17" i="12"/>
  <c r="G17" i="12"/>
  <c r="F17" i="12"/>
  <c r="C17" i="12"/>
  <c r="B17" i="12"/>
  <c r="E17" i="12" s="1"/>
  <c r="S16" i="12"/>
  <c r="R16" i="12"/>
  <c r="Q16" i="12"/>
  <c r="P16" i="12"/>
  <c r="E16" i="12"/>
  <c r="U16" i="12" s="1"/>
  <c r="U15" i="12"/>
  <c r="S15" i="12"/>
  <c r="R15" i="12"/>
  <c r="Q15" i="12"/>
  <c r="P15" i="12"/>
  <c r="T15" i="12" s="1"/>
  <c r="E15" i="12"/>
  <c r="S14" i="12"/>
  <c r="R14" i="12"/>
  <c r="Q14" i="12"/>
  <c r="P14" i="12"/>
  <c r="E14" i="12"/>
  <c r="U13" i="12"/>
  <c r="T13" i="12"/>
  <c r="S13" i="12"/>
  <c r="R13" i="12"/>
  <c r="Q13" i="12"/>
  <c r="P13" i="12"/>
  <c r="E13" i="12"/>
  <c r="S12" i="12"/>
  <c r="R12" i="12"/>
  <c r="Q12" i="12"/>
  <c r="P12" i="12"/>
  <c r="E12" i="12"/>
  <c r="U12" i="12" s="1"/>
  <c r="T11" i="12"/>
  <c r="S11" i="12"/>
  <c r="R11" i="12"/>
  <c r="Q11" i="12"/>
  <c r="P11" i="12"/>
  <c r="E11" i="12"/>
  <c r="U11" i="12" s="1"/>
  <c r="U10" i="12"/>
  <c r="S10" i="12"/>
  <c r="R10" i="12"/>
  <c r="Q10" i="12"/>
  <c r="P10" i="12"/>
  <c r="E10" i="12"/>
  <c r="T9" i="12"/>
  <c r="S9" i="12"/>
  <c r="R9" i="12"/>
  <c r="Q9" i="12"/>
  <c r="P9" i="12"/>
  <c r="E9" i="12"/>
  <c r="U9" i="12" s="1"/>
  <c r="U96" i="11"/>
  <c r="S96" i="11"/>
  <c r="R96" i="11"/>
  <c r="Q96" i="11"/>
  <c r="P96" i="11"/>
  <c r="E96" i="11"/>
  <c r="T96" i="11" s="1"/>
  <c r="U95" i="11"/>
  <c r="T95" i="11"/>
  <c r="S95" i="11"/>
  <c r="R95" i="11"/>
  <c r="Q95" i="11"/>
  <c r="P95" i="11"/>
  <c r="E95" i="11"/>
  <c r="S94" i="11"/>
  <c r="R94" i="11"/>
  <c r="Q94" i="11"/>
  <c r="P94" i="11"/>
  <c r="E94" i="11"/>
  <c r="U94" i="11" s="1"/>
  <c r="S93" i="11"/>
  <c r="R93" i="11"/>
  <c r="Q93" i="11"/>
  <c r="P93" i="11"/>
  <c r="E93" i="11"/>
  <c r="S92" i="11"/>
  <c r="R92" i="11"/>
  <c r="Q92" i="11"/>
  <c r="P92" i="11"/>
  <c r="E92" i="11"/>
  <c r="U92" i="11" s="1"/>
  <c r="S91" i="11"/>
  <c r="R91" i="11"/>
  <c r="Q91" i="11"/>
  <c r="P91" i="11"/>
  <c r="E91" i="11"/>
  <c r="U90" i="11"/>
  <c r="S90" i="11"/>
  <c r="R90" i="11"/>
  <c r="Q90" i="11"/>
  <c r="P90" i="11"/>
  <c r="E90" i="11"/>
  <c r="T90" i="11" s="1"/>
  <c r="S89" i="11"/>
  <c r="R89" i="11"/>
  <c r="Q89" i="11"/>
  <c r="P89" i="11"/>
  <c r="E89" i="11"/>
  <c r="S88" i="11"/>
  <c r="S87" i="11" s="1"/>
  <c r="R88" i="11"/>
  <c r="Q88" i="11"/>
  <c r="P88" i="11"/>
  <c r="E88" i="11"/>
  <c r="O75" i="11"/>
  <c r="N75" i="11"/>
  <c r="M75" i="11"/>
  <c r="L75" i="11"/>
  <c r="K75" i="11"/>
  <c r="J75" i="11"/>
  <c r="I75" i="11"/>
  <c r="H75" i="11"/>
  <c r="G75" i="11"/>
  <c r="F75" i="11"/>
  <c r="C75" i="11"/>
  <c r="B75" i="11"/>
  <c r="O74" i="11"/>
  <c r="N74" i="11"/>
  <c r="M74" i="11"/>
  <c r="L74" i="11"/>
  <c r="K74" i="11"/>
  <c r="J74" i="11"/>
  <c r="R74" i="11" s="1"/>
  <c r="I74" i="11"/>
  <c r="S74" i="11" s="1"/>
  <c r="H74" i="11"/>
  <c r="G74" i="11"/>
  <c r="F74" i="11"/>
  <c r="C74" i="11"/>
  <c r="B74" i="11"/>
  <c r="E74" i="11" s="1"/>
  <c r="O73" i="11"/>
  <c r="N73" i="11"/>
  <c r="M73" i="11"/>
  <c r="L73" i="11"/>
  <c r="K73" i="11"/>
  <c r="S73" i="11" s="1"/>
  <c r="J73" i="11"/>
  <c r="I73" i="11"/>
  <c r="H73" i="11"/>
  <c r="G73" i="11"/>
  <c r="F73" i="11"/>
  <c r="C73" i="11"/>
  <c r="B73" i="11"/>
  <c r="E73" i="11" s="1"/>
  <c r="S72" i="11"/>
  <c r="R72" i="11"/>
  <c r="Q72" i="11"/>
  <c r="P72" i="11"/>
  <c r="E72" i="11"/>
  <c r="T71" i="11"/>
  <c r="S71" i="11"/>
  <c r="R71" i="11"/>
  <c r="Q71" i="11"/>
  <c r="P71" i="11"/>
  <c r="E71" i="11"/>
  <c r="U71" i="11" s="1"/>
  <c r="O69" i="11"/>
  <c r="N69" i="11"/>
  <c r="M69" i="11"/>
  <c r="L69" i="11"/>
  <c r="K69" i="11"/>
  <c r="J69" i="11"/>
  <c r="I69" i="11"/>
  <c r="H69" i="11"/>
  <c r="G69" i="11"/>
  <c r="F69" i="11"/>
  <c r="C69" i="11"/>
  <c r="B69" i="11"/>
  <c r="O68" i="11"/>
  <c r="N68" i="11"/>
  <c r="M68" i="11"/>
  <c r="L68" i="11"/>
  <c r="K68" i="11"/>
  <c r="J68" i="11"/>
  <c r="I68" i="11"/>
  <c r="H68" i="11"/>
  <c r="G68" i="11"/>
  <c r="F68" i="11"/>
  <c r="C68" i="11"/>
  <c r="B68" i="11"/>
  <c r="S67" i="11"/>
  <c r="R67" i="11"/>
  <c r="Q67" i="11"/>
  <c r="P67" i="11"/>
  <c r="E67" i="11"/>
  <c r="T67" i="11" s="1"/>
  <c r="S66" i="11"/>
  <c r="R66" i="11"/>
  <c r="Q66" i="11"/>
  <c r="P66" i="11"/>
  <c r="E66" i="11"/>
  <c r="U66" i="11" s="1"/>
  <c r="S65" i="11"/>
  <c r="R65" i="11"/>
  <c r="Q65" i="11"/>
  <c r="P65" i="11"/>
  <c r="E65" i="11"/>
  <c r="T64" i="11"/>
  <c r="S64" i="11"/>
  <c r="R64" i="11"/>
  <c r="Q64" i="11"/>
  <c r="P64" i="11"/>
  <c r="E64" i="11"/>
  <c r="U64" i="11" s="1"/>
  <c r="S63" i="11"/>
  <c r="R63" i="11"/>
  <c r="Q63" i="11"/>
  <c r="P63" i="11"/>
  <c r="E63" i="11"/>
  <c r="T63" i="11" s="1"/>
  <c r="O61" i="11"/>
  <c r="N61" i="11"/>
  <c r="M61" i="11"/>
  <c r="L61" i="11"/>
  <c r="K61" i="11"/>
  <c r="J61" i="11"/>
  <c r="I61" i="11"/>
  <c r="H61" i="11"/>
  <c r="R61" i="11" s="1"/>
  <c r="C61" i="11"/>
  <c r="B61" i="11"/>
  <c r="S60" i="11"/>
  <c r="R60" i="11"/>
  <c r="Q60" i="11"/>
  <c r="P60" i="11"/>
  <c r="E60" i="11"/>
  <c r="U60" i="11" s="1"/>
  <c r="S59" i="11"/>
  <c r="R59" i="11"/>
  <c r="Q59" i="11"/>
  <c r="P59" i="11"/>
  <c r="E59" i="11"/>
  <c r="S58" i="11"/>
  <c r="R58" i="11"/>
  <c r="Q58" i="11"/>
  <c r="P58" i="11"/>
  <c r="E58" i="11"/>
  <c r="T58" i="11" s="1"/>
  <c r="S57" i="11"/>
  <c r="R57" i="11"/>
  <c r="Q57" i="11"/>
  <c r="P57" i="11"/>
  <c r="E57" i="11"/>
  <c r="U57" i="11" s="1"/>
  <c r="O55" i="11"/>
  <c r="N55" i="11"/>
  <c r="M55" i="11"/>
  <c r="L55" i="11"/>
  <c r="K55" i="11"/>
  <c r="J55" i="11"/>
  <c r="I55" i="11"/>
  <c r="S55" i="11" s="1"/>
  <c r="H55" i="11"/>
  <c r="G55" i="11"/>
  <c r="F55" i="11"/>
  <c r="C55" i="11"/>
  <c r="B55" i="11"/>
  <c r="T54" i="11"/>
  <c r="S54" i="11"/>
  <c r="R54" i="11"/>
  <c r="Q54" i="11"/>
  <c r="P54" i="11"/>
  <c r="E54" i="11"/>
  <c r="U54" i="11" s="1"/>
  <c r="U53" i="11"/>
  <c r="T53" i="11"/>
  <c r="S53" i="11"/>
  <c r="R53" i="11"/>
  <c r="Q53" i="11"/>
  <c r="P53" i="11"/>
  <c r="E53" i="11"/>
  <c r="U52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U50" i="11"/>
  <c r="T50" i="11"/>
  <c r="S50" i="11"/>
  <c r="R50" i="11"/>
  <c r="Q50" i="11"/>
  <c r="P50" i="11"/>
  <c r="E50" i="11"/>
  <c r="S49" i="11"/>
  <c r="R49" i="11"/>
  <c r="Q49" i="11"/>
  <c r="P49" i="11"/>
  <c r="E49" i="11"/>
  <c r="U49" i="11" s="1"/>
  <c r="S48" i="11"/>
  <c r="R48" i="11"/>
  <c r="Q48" i="11"/>
  <c r="P48" i="11"/>
  <c r="E48" i="11"/>
  <c r="U48" i="11" s="1"/>
  <c r="S47" i="11"/>
  <c r="R47" i="11"/>
  <c r="Q47" i="11"/>
  <c r="P47" i="11"/>
  <c r="E47" i="11"/>
  <c r="T47" i="11" s="1"/>
  <c r="T46" i="11"/>
  <c r="S46" i="11"/>
  <c r="R46" i="11"/>
  <c r="Q46" i="11"/>
  <c r="P46" i="11"/>
  <c r="E46" i="11"/>
  <c r="U46" i="11" s="1"/>
  <c r="T45" i="11"/>
  <c r="S45" i="11"/>
  <c r="R45" i="11"/>
  <c r="Q45" i="11"/>
  <c r="P45" i="11"/>
  <c r="E45" i="11"/>
  <c r="U45" i="11" s="1"/>
  <c r="S44" i="11"/>
  <c r="R44" i="11"/>
  <c r="Q44" i="11"/>
  <c r="P44" i="11"/>
  <c r="E44" i="11"/>
  <c r="U44" i="11" s="1"/>
  <c r="O42" i="11"/>
  <c r="N42" i="11"/>
  <c r="M42" i="11"/>
  <c r="L42" i="11"/>
  <c r="K42" i="11"/>
  <c r="J42" i="11"/>
  <c r="I42" i="11"/>
  <c r="S42" i="11" s="1"/>
  <c r="H42" i="11"/>
  <c r="G42" i="11"/>
  <c r="F42" i="11"/>
  <c r="C42" i="11"/>
  <c r="E42" i="11" s="1"/>
  <c r="B42" i="11"/>
  <c r="U41" i="11"/>
  <c r="T41" i="11"/>
  <c r="S41" i="11"/>
  <c r="R41" i="11"/>
  <c r="Q41" i="11"/>
  <c r="P41" i="11"/>
  <c r="E41" i="11"/>
  <c r="S40" i="11"/>
  <c r="R40" i="11"/>
  <c r="Q40" i="11"/>
  <c r="P40" i="11"/>
  <c r="E40" i="11"/>
  <c r="U40" i="11" s="1"/>
  <c r="U39" i="11"/>
  <c r="T39" i="11"/>
  <c r="S39" i="11"/>
  <c r="R39" i="11"/>
  <c r="Q39" i="11"/>
  <c r="P39" i="11"/>
  <c r="E39" i="11"/>
  <c r="S38" i="11"/>
  <c r="R38" i="11"/>
  <c r="Q38" i="11"/>
  <c r="P38" i="11"/>
  <c r="E38" i="11"/>
  <c r="U38" i="11" s="1"/>
  <c r="S37" i="11"/>
  <c r="R37" i="11"/>
  <c r="Q37" i="11"/>
  <c r="P37" i="11"/>
  <c r="E37" i="11"/>
  <c r="U37" i="11" s="1"/>
  <c r="O35" i="11"/>
  <c r="N35" i="11"/>
  <c r="M35" i="11"/>
  <c r="L35" i="11"/>
  <c r="K35" i="11"/>
  <c r="J35" i="11"/>
  <c r="I35" i="11"/>
  <c r="Q35" i="11" s="1"/>
  <c r="H35" i="11"/>
  <c r="G35" i="11"/>
  <c r="F35" i="11"/>
  <c r="C35" i="11"/>
  <c r="B35" i="11"/>
  <c r="E35" i="11" s="1"/>
  <c r="T34" i="11"/>
  <c r="S34" i="11"/>
  <c r="R34" i="11"/>
  <c r="Q34" i="11"/>
  <c r="P34" i="11"/>
  <c r="E34" i="11"/>
  <c r="O32" i="11"/>
  <c r="N32" i="11"/>
  <c r="M32" i="11"/>
  <c r="L32" i="11"/>
  <c r="K32" i="11"/>
  <c r="J32" i="11"/>
  <c r="I32" i="11"/>
  <c r="H32" i="11"/>
  <c r="G32" i="11"/>
  <c r="F32" i="11"/>
  <c r="C32" i="11"/>
  <c r="B32" i="11"/>
  <c r="S31" i="11"/>
  <c r="R31" i="11"/>
  <c r="Q31" i="11"/>
  <c r="P31" i="11"/>
  <c r="E31" i="11"/>
  <c r="U31" i="11" s="1"/>
  <c r="U30" i="11"/>
  <c r="S30" i="11"/>
  <c r="R30" i="11"/>
  <c r="Q30" i="11"/>
  <c r="P30" i="11"/>
  <c r="E30" i="11"/>
  <c r="T30" i="11" s="1"/>
  <c r="S29" i="11"/>
  <c r="R29" i="11"/>
  <c r="Q29" i="11"/>
  <c r="P29" i="11"/>
  <c r="E29" i="11"/>
  <c r="U29" i="11" s="1"/>
  <c r="S28" i="11"/>
  <c r="R28" i="11"/>
  <c r="Q28" i="11"/>
  <c r="P28" i="11"/>
  <c r="E28" i="11"/>
  <c r="U28" i="11" s="1"/>
  <c r="O26" i="11"/>
  <c r="N26" i="11"/>
  <c r="M26" i="11"/>
  <c r="L26" i="11"/>
  <c r="K26" i="11"/>
  <c r="J26" i="11"/>
  <c r="I26" i="11"/>
  <c r="H26" i="11"/>
  <c r="R26" i="11" s="1"/>
  <c r="G26" i="11"/>
  <c r="F26" i="11"/>
  <c r="C26" i="11"/>
  <c r="B26" i="11"/>
  <c r="T25" i="11"/>
  <c r="S25" i="11"/>
  <c r="R25" i="11"/>
  <c r="Q25" i="11"/>
  <c r="P25" i="11"/>
  <c r="E25" i="11"/>
  <c r="U25" i="11" s="1"/>
  <c r="U24" i="11"/>
  <c r="S24" i="11"/>
  <c r="R24" i="11"/>
  <c r="Q24" i="11"/>
  <c r="P24" i="11"/>
  <c r="E24" i="11"/>
  <c r="T24" i="11" s="1"/>
  <c r="S23" i="11"/>
  <c r="R23" i="11"/>
  <c r="Q23" i="11"/>
  <c r="P23" i="11"/>
  <c r="E23" i="11"/>
  <c r="S22" i="11"/>
  <c r="R22" i="11"/>
  <c r="Q22" i="11"/>
  <c r="P22" i="11"/>
  <c r="E22" i="11"/>
  <c r="T22" i="11" s="1"/>
  <c r="S21" i="11"/>
  <c r="R21" i="11"/>
  <c r="Q21" i="11"/>
  <c r="P21" i="11"/>
  <c r="E21" i="11"/>
  <c r="U21" i="11" s="1"/>
  <c r="S20" i="11"/>
  <c r="R20" i="11"/>
  <c r="Q20" i="11"/>
  <c r="P20" i="11"/>
  <c r="E20" i="11"/>
  <c r="S19" i="11"/>
  <c r="R19" i="11"/>
  <c r="Q19" i="11"/>
  <c r="P19" i="11"/>
  <c r="E19" i="11"/>
  <c r="O17" i="11"/>
  <c r="N17" i="11"/>
  <c r="M17" i="11"/>
  <c r="L17" i="11"/>
  <c r="K17" i="11"/>
  <c r="J17" i="11"/>
  <c r="I17" i="11"/>
  <c r="H17" i="11"/>
  <c r="G17" i="11"/>
  <c r="F17" i="11"/>
  <c r="E17" i="11"/>
  <c r="C17" i="11"/>
  <c r="B17" i="11"/>
  <c r="S16" i="11"/>
  <c r="R16" i="11"/>
  <c r="Q16" i="11"/>
  <c r="P16" i="11"/>
  <c r="E16" i="11"/>
  <c r="T16" i="11" s="1"/>
  <c r="T15" i="11"/>
  <c r="S15" i="11"/>
  <c r="R15" i="11"/>
  <c r="Q15" i="11"/>
  <c r="P15" i="11"/>
  <c r="E15" i="11"/>
  <c r="U15" i="11" s="1"/>
  <c r="S14" i="11"/>
  <c r="R14" i="11"/>
  <c r="Q14" i="11"/>
  <c r="P14" i="11"/>
  <c r="E14" i="11"/>
  <c r="U13" i="11"/>
  <c r="T13" i="11"/>
  <c r="S13" i="11"/>
  <c r="R13" i="11"/>
  <c r="Q13" i="11"/>
  <c r="P13" i="11"/>
  <c r="E13" i="11"/>
  <c r="S12" i="11"/>
  <c r="R12" i="11"/>
  <c r="Q12" i="11"/>
  <c r="P12" i="11"/>
  <c r="E12" i="11"/>
  <c r="U12" i="11" s="1"/>
  <c r="S11" i="11"/>
  <c r="R11" i="11"/>
  <c r="Q11" i="11"/>
  <c r="P11" i="11"/>
  <c r="E11" i="11"/>
  <c r="T11" i="11" s="1"/>
  <c r="S10" i="11"/>
  <c r="R10" i="11"/>
  <c r="Q10" i="11"/>
  <c r="P10" i="11"/>
  <c r="E10" i="11"/>
  <c r="U10" i="11" s="1"/>
  <c r="T9" i="11"/>
  <c r="S9" i="11"/>
  <c r="R9" i="11"/>
  <c r="Q9" i="11"/>
  <c r="P9" i="11"/>
  <c r="E9" i="11"/>
  <c r="U9" i="11" s="1"/>
  <c r="S96" i="10"/>
  <c r="R96" i="10"/>
  <c r="Q96" i="10"/>
  <c r="P96" i="10"/>
  <c r="E96" i="10"/>
  <c r="T95" i="10"/>
  <c r="S95" i="10"/>
  <c r="R95" i="10"/>
  <c r="Q95" i="10"/>
  <c r="P95" i="10"/>
  <c r="E95" i="10"/>
  <c r="U95" i="10" s="1"/>
  <c r="T94" i="10"/>
  <c r="S94" i="10"/>
  <c r="R94" i="10"/>
  <c r="Q94" i="10"/>
  <c r="P94" i="10"/>
  <c r="E94" i="10"/>
  <c r="U94" i="10" s="1"/>
  <c r="S93" i="10"/>
  <c r="R93" i="10"/>
  <c r="Q93" i="10"/>
  <c r="P93" i="10"/>
  <c r="E93" i="10"/>
  <c r="U93" i="10" s="1"/>
  <c r="S92" i="10"/>
  <c r="R92" i="10"/>
  <c r="Q92" i="10"/>
  <c r="P92" i="10"/>
  <c r="E92" i="10"/>
  <c r="U92" i="10" s="1"/>
  <c r="S91" i="10"/>
  <c r="R91" i="10"/>
  <c r="Q91" i="10"/>
  <c r="P91" i="10"/>
  <c r="E91" i="10"/>
  <c r="T91" i="10" s="1"/>
  <c r="S90" i="10"/>
  <c r="R90" i="10"/>
  <c r="Q90" i="10"/>
  <c r="P90" i="10"/>
  <c r="E90" i="10"/>
  <c r="U90" i="10" s="1"/>
  <c r="S89" i="10"/>
  <c r="R89" i="10"/>
  <c r="Q89" i="10"/>
  <c r="P89" i="10"/>
  <c r="E89" i="10"/>
  <c r="S88" i="10"/>
  <c r="R88" i="10"/>
  <c r="Q88" i="10"/>
  <c r="P88" i="10"/>
  <c r="E88" i="10"/>
  <c r="T88" i="10" s="1"/>
  <c r="O75" i="10"/>
  <c r="N75" i="10"/>
  <c r="M75" i="10"/>
  <c r="L75" i="10"/>
  <c r="K75" i="10"/>
  <c r="J75" i="10"/>
  <c r="I75" i="10"/>
  <c r="H75" i="10"/>
  <c r="G75" i="10"/>
  <c r="F75" i="10"/>
  <c r="C75" i="10"/>
  <c r="B75" i="10"/>
  <c r="O74" i="10"/>
  <c r="N74" i="10"/>
  <c r="M74" i="10"/>
  <c r="L74" i="10"/>
  <c r="K74" i="10"/>
  <c r="J74" i="10"/>
  <c r="R74" i="10" s="1"/>
  <c r="I74" i="10"/>
  <c r="Q74" i="10" s="1"/>
  <c r="H74" i="10"/>
  <c r="G74" i="10"/>
  <c r="F74" i="10"/>
  <c r="C74" i="10"/>
  <c r="B74" i="10"/>
  <c r="O73" i="10"/>
  <c r="N73" i="10"/>
  <c r="M73" i="10"/>
  <c r="L73" i="10"/>
  <c r="K73" i="10"/>
  <c r="J73" i="10"/>
  <c r="R73" i="10" s="1"/>
  <c r="I73" i="10"/>
  <c r="Q73" i="10" s="1"/>
  <c r="H73" i="10"/>
  <c r="G73" i="10"/>
  <c r="F73" i="10"/>
  <c r="C73" i="10"/>
  <c r="E73" i="10" s="1"/>
  <c r="B73" i="10"/>
  <c r="S72" i="10"/>
  <c r="R72" i="10"/>
  <c r="Q72" i="10"/>
  <c r="P72" i="10"/>
  <c r="E72" i="10"/>
  <c r="U72" i="10" s="1"/>
  <c r="T71" i="10"/>
  <c r="S71" i="10"/>
  <c r="R71" i="10"/>
  <c r="Q71" i="10"/>
  <c r="P71" i="10"/>
  <c r="E71" i="10"/>
  <c r="O69" i="10"/>
  <c r="N69" i="10"/>
  <c r="M69" i="10"/>
  <c r="L69" i="10"/>
  <c r="K69" i="10"/>
  <c r="J69" i="10"/>
  <c r="I69" i="10"/>
  <c r="H69" i="10"/>
  <c r="G69" i="10"/>
  <c r="F69" i="10"/>
  <c r="C69" i="10"/>
  <c r="B69" i="10"/>
  <c r="O68" i="10"/>
  <c r="N68" i="10"/>
  <c r="M68" i="10"/>
  <c r="L68" i="10"/>
  <c r="K68" i="10"/>
  <c r="J68" i="10"/>
  <c r="I68" i="10"/>
  <c r="Q68" i="10" s="1"/>
  <c r="H68" i="10"/>
  <c r="G68" i="10"/>
  <c r="F68" i="10"/>
  <c r="C68" i="10"/>
  <c r="B68" i="10"/>
  <c r="S67" i="10"/>
  <c r="R67" i="10"/>
  <c r="Q67" i="10"/>
  <c r="P67" i="10"/>
  <c r="E67" i="10"/>
  <c r="U67" i="10" s="1"/>
  <c r="S66" i="10"/>
  <c r="R66" i="10"/>
  <c r="Q66" i="10"/>
  <c r="P66" i="10"/>
  <c r="E66" i="10"/>
  <c r="S65" i="10"/>
  <c r="R65" i="10"/>
  <c r="Q65" i="10"/>
  <c r="P65" i="10"/>
  <c r="E65" i="10"/>
  <c r="T65" i="10" s="1"/>
  <c r="S64" i="10"/>
  <c r="R64" i="10"/>
  <c r="Q64" i="10"/>
  <c r="P64" i="10"/>
  <c r="E64" i="10"/>
  <c r="U64" i="10" s="1"/>
  <c r="S63" i="10"/>
  <c r="R63" i="10"/>
  <c r="Q63" i="10"/>
  <c r="P63" i="10"/>
  <c r="E63" i="10"/>
  <c r="T63" i="10" s="1"/>
  <c r="O61" i="10"/>
  <c r="N61" i="10"/>
  <c r="M61" i="10"/>
  <c r="L61" i="10"/>
  <c r="K61" i="10"/>
  <c r="J61" i="10"/>
  <c r="I61" i="10"/>
  <c r="S61" i="10" s="1"/>
  <c r="H61" i="10"/>
  <c r="R61" i="10" s="1"/>
  <c r="C61" i="10"/>
  <c r="B61" i="10"/>
  <c r="S60" i="10"/>
  <c r="R60" i="10"/>
  <c r="Q60" i="10"/>
  <c r="P60" i="10"/>
  <c r="E60" i="10"/>
  <c r="U60" i="10" s="1"/>
  <c r="S59" i="10"/>
  <c r="R59" i="10"/>
  <c r="Q59" i="10"/>
  <c r="P59" i="10"/>
  <c r="E59" i="10"/>
  <c r="T59" i="10" s="1"/>
  <c r="S58" i="10"/>
  <c r="R58" i="10"/>
  <c r="Q58" i="10"/>
  <c r="P58" i="10"/>
  <c r="E58" i="10"/>
  <c r="U58" i="10" s="1"/>
  <c r="S57" i="10"/>
  <c r="R57" i="10"/>
  <c r="Q57" i="10"/>
  <c r="P57" i="10"/>
  <c r="E57" i="10"/>
  <c r="O55" i="10"/>
  <c r="N55" i="10"/>
  <c r="M55" i="10"/>
  <c r="L55" i="10"/>
  <c r="K55" i="10"/>
  <c r="J55" i="10"/>
  <c r="I55" i="10"/>
  <c r="H55" i="10"/>
  <c r="G55" i="10"/>
  <c r="F55" i="10"/>
  <c r="C55" i="10"/>
  <c r="B55" i="10"/>
  <c r="T54" i="10"/>
  <c r="S54" i="10"/>
  <c r="R54" i="10"/>
  <c r="Q54" i="10"/>
  <c r="P54" i="10"/>
  <c r="E54" i="10"/>
  <c r="U54" i="10" s="1"/>
  <c r="S53" i="10"/>
  <c r="R53" i="10"/>
  <c r="Q53" i="10"/>
  <c r="P53" i="10"/>
  <c r="E53" i="10"/>
  <c r="T53" i="10" s="1"/>
  <c r="S52" i="10"/>
  <c r="R52" i="10"/>
  <c r="Q52" i="10"/>
  <c r="P52" i="10"/>
  <c r="E52" i="10"/>
  <c r="U52" i="10" s="1"/>
  <c r="S51" i="10"/>
  <c r="R51" i="10"/>
  <c r="Q51" i="10"/>
  <c r="P51" i="10"/>
  <c r="E51" i="10"/>
  <c r="U51" i="10" s="1"/>
  <c r="U50" i="10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T46" i="10"/>
  <c r="S46" i="10"/>
  <c r="R46" i="10"/>
  <c r="Q46" i="10"/>
  <c r="P46" i="10"/>
  <c r="E46" i="10"/>
  <c r="U46" i="10" s="1"/>
  <c r="S45" i="10"/>
  <c r="R45" i="10"/>
  <c r="Q45" i="10"/>
  <c r="P45" i="10"/>
  <c r="E45" i="10"/>
  <c r="T45" i="10" s="1"/>
  <c r="T44" i="10"/>
  <c r="S44" i="10"/>
  <c r="R44" i="10"/>
  <c r="Q44" i="10"/>
  <c r="P44" i="10"/>
  <c r="E44" i="10"/>
  <c r="U44" i="10" s="1"/>
  <c r="O42" i="10"/>
  <c r="N42" i="10"/>
  <c r="M42" i="10"/>
  <c r="L42" i="10"/>
  <c r="K42" i="10"/>
  <c r="J42" i="10"/>
  <c r="I42" i="10"/>
  <c r="S42" i="10" s="1"/>
  <c r="H42" i="10"/>
  <c r="G42" i="10"/>
  <c r="F42" i="10"/>
  <c r="C42" i="10"/>
  <c r="B42" i="10"/>
  <c r="E42" i="10" s="1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S39" i="10"/>
  <c r="R39" i="10"/>
  <c r="Q39" i="10"/>
  <c r="P39" i="10"/>
  <c r="E39" i="10"/>
  <c r="S38" i="10"/>
  <c r="R38" i="10"/>
  <c r="Q38" i="10"/>
  <c r="P38" i="10"/>
  <c r="E38" i="10"/>
  <c r="S37" i="10"/>
  <c r="R37" i="10"/>
  <c r="Q37" i="10"/>
  <c r="P37" i="10"/>
  <c r="E37" i="10"/>
  <c r="U37" i="10" s="1"/>
  <c r="O35" i="10"/>
  <c r="N35" i="10"/>
  <c r="M35" i="10"/>
  <c r="L35" i="10"/>
  <c r="K35" i="10"/>
  <c r="S35" i="10" s="1"/>
  <c r="J35" i="10"/>
  <c r="I35" i="10"/>
  <c r="H35" i="10"/>
  <c r="P35" i="10" s="1"/>
  <c r="G35" i="10"/>
  <c r="F35" i="10"/>
  <c r="E35" i="10"/>
  <c r="C35" i="10"/>
  <c r="B35" i="10"/>
  <c r="S34" i="10"/>
  <c r="R34" i="10"/>
  <c r="Q34" i="10"/>
  <c r="P34" i="10"/>
  <c r="E34" i="10"/>
  <c r="T34" i="10" s="1"/>
  <c r="O32" i="10"/>
  <c r="N32" i="10"/>
  <c r="M32" i="10"/>
  <c r="L32" i="10"/>
  <c r="K32" i="10"/>
  <c r="J32" i="10"/>
  <c r="I32" i="10"/>
  <c r="H32" i="10"/>
  <c r="G32" i="10"/>
  <c r="F32" i="10"/>
  <c r="C32" i="10"/>
  <c r="B32" i="10"/>
  <c r="E32" i="10" s="1"/>
  <c r="S31" i="10"/>
  <c r="R31" i="10"/>
  <c r="Q31" i="10"/>
  <c r="P31" i="10"/>
  <c r="E31" i="10"/>
  <c r="T31" i="10" s="1"/>
  <c r="S30" i="10"/>
  <c r="R30" i="10"/>
  <c r="Q30" i="10"/>
  <c r="P30" i="10"/>
  <c r="E30" i="10"/>
  <c r="U30" i="10" s="1"/>
  <c r="T29" i="10"/>
  <c r="S29" i="10"/>
  <c r="R29" i="10"/>
  <c r="Q29" i="10"/>
  <c r="P29" i="10"/>
  <c r="E29" i="10"/>
  <c r="U29" i="10" s="1"/>
  <c r="S28" i="10"/>
  <c r="R28" i="10"/>
  <c r="Q28" i="10"/>
  <c r="P28" i="10"/>
  <c r="E28" i="10"/>
  <c r="T28" i="10" s="1"/>
  <c r="O26" i="10"/>
  <c r="N26" i="10"/>
  <c r="M26" i="10"/>
  <c r="L26" i="10"/>
  <c r="K26" i="10"/>
  <c r="J26" i="10"/>
  <c r="I26" i="10"/>
  <c r="H26" i="10"/>
  <c r="G26" i="10"/>
  <c r="F26" i="10"/>
  <c r="C26" i="10"/>
  <c r="B26" i="10"/>
  <c r="E26" i="10" s="1"/>
  <c r="U25" i="10"/>
  <c r="S25" i="10"/>
  <c r="R25" i="10"/>
  <c r="Q25" i="10"/>
  <c r="P25" i="10"/>
  <c r="E25" i="10"/>
  <c r="T25" i="10" s="1"/>
  <c r="S24" i="10"/>
  <c r="R24" i="10"/>
  <c r="Q24" i="10"/>
  <c r="P24" i="10"/>
  <c r="E24" i="10"/>
  <c r="S23" i="10"/>
  <c r="R23" i="10"/>
  <c r="Q23" i="10"/>
  <c r="P23" i="10"/>
  <c r="E23" i="10"/>
  <c r="U22" i="10"/>
  <c r="T22" i="10"/>
  <c r="S22" i="10"/>
  <c r="R22" i="10"/>
  <c r="Q22" i="10"/>
  <c r="P22" i="10"/>
  <c r="E22" i="10"/>
  <c r="S21" i="10"/>
  <c r="R21" i="10"/>
  <c r="Q21" i="10"/>
  <c r="P21" i="10"/>
  <c r="E21" i="10"/>
  <c r="U21" i="10" s="1"/>
  <c r="S20" i="10"/>
  <c r="R20" i="10"/>
  <c r="Q20" i="10"/>
  <c r="P20" i="10"/>
  <c r="E20" i="10"/>
  <c r="T20" i="10" s="1"/>
  <c r="S19" i="10"/>
  <c r="R19" i="10"/>
  <c r="Q19" i="10"/>
  <c r="P19" i="10"/>
  <c r="E19" i="10"/>
  <c r="U19" i="10" s="1"/>
  <c r="O17" i="10"/>
  <c r="N17" i="10"/>
  <c r="M17" i="10"/>
  <c r="L17" i="10"/>
  <c r="K17" i="10"/>
  <c r="S17" i="10" s="1"/>
  <c r="J17" i="10"/>
  <c r="R17" i="10" s="1"/>
  <c r="I17" i="10"/>
  <c r="H17" i="10"/>
  <c r="G17" i="10"/>
  <c r="F17" i="10"/>
  <c r="C17" i="10"/>
  <c r="E17" i="10" s="1"/>
  <c r="B17" i="10"/>
  <c r="S16" i="10"/>
  <c r="R16" i="10"/>
  <c r="Q16" i="10"/>
  <c r="P16" i="10"/>
  <c r="E16" i="10"/>
  <c r="U16" i="10" s="1"/>
  <c r="S15" i="10"/>
  <c r="R15" i="10"/>
  <c r="Q15" i="10"/>
  <c r="P15" i="10"/>
  <c r="E15" i="10"/>
  <c r="S14" i="10"/>
  <c r="R14" i="10"/>
  <c r="Q14" i="10"/>
  <c r="P14" i="10"/>
  <c r="E14" i="10"/>
  <c r="T14" i="10" s="1"/>
  <c r="S13" i="10"/>
  <c r="R13" i="10"/>
  <c r="Q13" i="10"/>
  <c r="P13" i="10"/>
  <c r="E13" i="10"/>
  <c r="U13" i="10" s="1"/>
  <c r="S12" i="10"/>
  <c r="R12" i="10"/>
  <c r="Q12" i="10"/>
  <c r="P12" i="10"/>
  <c r="E12" i="10"/>
  <c r="U12" i="10" s="1"/>
  <c r="T11" i="10"/>
  <c r="S11" i="10"/>
  <c r="R11" i="10"/>
  <c r="Q11" i="10"/>
  <c r="P11" i="10"/>
  <c r="E11" i="10"/>
  <c r="U11" i="10" s="1"/>
  <c r="T10" i="10"/>
  <c r="S10" i="10"/>
  <c r="R10" i="10"/>
  <c r="Q10" i="10"/>
  <c r="P10" i="10"/>
  <c r="E10" i="10"/>
  <c r="U10" i="10" s="1"/>
  <c r="S9" i="10"/>
  <c r="R9" i="10"/>
  <c r="Q9" i="10"/>
  <c r="P9" i="10"/>
  <c r="E9" i="10"/>
  <c r="U9" i="10" s="1"/>
  <c r="S96" i="9"/>
  <c r="R96" i="9"/>
  <c r="Q96" i="9"/>
  <c r="P96" i="9"/>
  <c r="E96" i="9"/>
  <c r="U96" i="9" s="1"/>
  <c r="T95" i="9"/>
  <c r="S95" i="9"/>
  <c r="R95" i="9"/>
  <c r="Q95" i="9"/>
  <c r="P95" i="9"/>
  <c r="E95" i="9"/>
  <c r="U95" i="9" s="1"/>
  <c r="U94" i="9"/>
  <c r="S94" i="9"/>
  <c r="R94" i="9"/>
  <c r="Q94" i="9"/>
  <c r="P94" i="9"/>
  <c r="E94" i="9"/>
  <c r="T94" i="9" s="1"/>
  <c r="T93" i="9"/>
  <c r="S93" i="9"/>
  <c r="R93" i="9"/>
  <c r="Q93" i="9"/>
  <c r="P93" i="9"/>
  <c r="E93" i="9"/>
  <c r="U93" i="9" s="1"/>
  <c r="S92" i="9"/>
  <c r="R92" i="9"/>
  <c r="Q92" i="9"/>
  <c r="P92" i="9"/>
  <c r="E92" i="9"/>
  <c r="U91" i="9"/>
  <c r="T91" i="9"/>
  <c r="S91" i="9"/>
  <c r="R91" i="9"/>
  <c r="Q91" i="9"/>
  <c r="P91" i="9"/>
  <c r="E91" i="9"/>
  <c r="S90" i="9"/>
  <c r="R90" i="9"/>
  <c r="Q90" i="9"/>
  <c r="P90" i="9"/>
  <c r="E90" i="9"/>
  <c r="U90" i="9" s="1"/>
  <c r="S89" i="9"/>
  <c r="R89" i="9"/>
  <c r="Q89" i="9"/>
  <c r="P89" i="9"/>
  <c r="E89" i="9"/>
  <c r="T89" i="9" s="1"/>
  <c r="S88" i="9"/>
  <c r="R88" i="9"/>
  <c r="Q88" i="9"/>
  <c r="P88" i="9"/>
  <c r="E88" i="9"/>
  <c r="U88" i="9" s="1"/>
  <c r="O75" i="9"/>
  <c r="N75" i="9"/>
  <c r="M75" i="9"/>
  <c r="L75" i="9"/>
  <c r="K75" i="9"/>
  <c r="J75" i="9"/>
  <c r="I75" i="9"/>
  <c r="H75" i="9"/>
  <c r="G75" i="9"/>
  <c r="F75" i="9"/>
  <c r="C75" i="9"/>
  <c r="B75" i="9"/>
  <c r="O74" i="9"/>
  <c r="N74" i="9"/>
  <c r="M74" i="9"/>
  <c r="L74" i="9"/>
  <c r="K74" i="9"/>
  <c r="J74" i="9"/>
  <c r="I74" i="9"/>
  <c r="Q74" i="9" s="1"/>
  <c r="H74" i="9"/>
  <c r="P74" i="9" s="1"/>
  <c r="G74" i="9"/>
  <c r="F74" i="9"/>
  <c r="C74" i="9"/>
  <c r="B74" i="9"/>
  <c r="E74" i="9" s="1"/>
  <c r="O73" i="9"/>
  <c r="N73" i="9"/>
  <c r="M73" i="9"/>
  <c r="L73" i="9"/>
  <c r="K73" i="9"/>
  <c r="J73" i="9"/>
  <c r="I73" i="9"/>
  <c r="H73" i="9"/>
  <c r="R73" i="9" s="1"/>
  <c r="G73" i="9"/>
  <c r="F73" i="9"/>
  <c r="C73" i="9"/>
  <c r="B73" i="9"/>
  <c r="S72" i="9"/>
  <c r="R72" i="9"/>
  <c r="Q72" i="9"/>
  <c r="P72" i="9"/>
  <c r="E72" i="9"/>
  <c r="U72" i="9" s="1"/>
  <c r="S71" i="9"/>
  <c r="R71" i="9"/>
  <c r="Q71" i="9"/>
  <c r="P71" i="9"/>
  <c r="E71" i="9"/>
  <c r="U71" i="9" s="1"/>
  <c r="O69" i="9"/>
  <c r="N69" i="9"/>
  <c r="M69" i="9"/>
  <c r="L69" i="9"/>
  <c r="K69" i="9"/>
  <c r="J69" i="9"/>
  <c r="I69" i="9"/>
  <c r="H69" i="9"/>
  <c r="G69" i="9"/>
  <c r="F69" i="9"/>
  <c r="C69" i="9"/>
  <c r="B69" i="9"/>
  <c r="O68" i="9"/>
  <c r="N68" i="9"/>
  <c r="M68" i="9"/>
  <c r="L68" i="9"/>
  <c r="K68" i="9"/>
  <c r="J68" i="9"/>
  <c r="I68" i="9"/>
  <c r="H68" i="9"/>
  <c r="R68" i="9" s="1"/>
  <c r="G68" i="9"/>
  <c r="F68" i="9"/>
  <c r="C68" i="9"/>
  <c r="E68" i="9" s="1"/>
  <c r="B68" i="9"/>
  <c r="S67" i="9"/>
  <c r="R67" i="9"/>
  <c r="Q67" i="9"/>
  <c r="P67" i="9"/>
  <c r="E67" i="9"/>
  <c r="U67" i="9" s="1"/>
  <c r="S66" i="9"/>
  <c r="R66" i="9"/>
  <c r="Q66" i="9"/>
  <c r="P66" i="9"/>
  <c r="E66" i="9"/>
  <c r="T66" i="9" s="1"/>
  <c r="S65" i="9"/>
  <c r="R65" i="9"/>
  <c r="Q65" i="9"/>
  <c r="P65" i="9"/>
  <c r="E65" i="9"/>
  <c r="U65" i="9" s="1"/>
  <c r="S64" i="9"/>
  <c r="R64" i="9"/>
  <c r="Q64" i="9"/>
  <c r="P64" i="9"/>
  <c r="E64" i="9"/>
  <c r="U63" i="9"/>
  <c r="S63" i="9"/>
  <c r="R63" i="9"/>
  <c r="Q63" i="9"/>
  <c r="P63" i="9"/>
  <c r="E63" i="9"/>
  <c r="T63" i="9" s="1"/>
  <c r="O61" i="9"/>
  <c r="N61" i="9"/>
  <c r="M61" i="9"/>
  <c r="L61" i="9"/>
  <c r="K61" i="9"/>
  <c r="J61" i="9"/>
  <c r="I61" i="9"/>
  <c r="H61" i="9"/>
  <c r="C61" i="9"/>
  <c r="B61" i="9"/>
  <c r="S60" i="9"/>
  <c r="R60" i="9"/>
  <c r="Q60" i="9"/>
  <c r="P60" i="9"/>
  <c r="E60" i="9"/>
  <c r="U59" i="9"/>
  <c r="T59" i="9"/>
  <c r="S59" i="9"/>
  <c r="R59" i="9"/>
  <c r="Q59" i="9"/>
  <c r="P59" i="9"/>
  <c r="E59" i="9"/>
  <c r="S58" i="9"/>
  <c r="R58" i="9"/>
  <c r="Q58" i="9"/>
  <c r="P58" i="9"/>
  <c r="E58" i="9"/>
  <c r="U58" i="9" s="1"/>
  <c r="S57" i="9"/>
  <c r="R57" i="9"/>
  <c r="Q57" i="9"/>
  <c r="P57" i="9"/>
  <c r="E57" i="9"/>
  <c r="T57" i="9" s="1"/>
  <c r="O55" i="9"/>
  <c r="N55" i="9"/>
  <c r="M55" i="9"/>
  <c r="L55" i="9"/>
  <c r="K55" i="9"/>
  <c r="J55" i="9"/>
  <c r="I55" i="9"/>
  <c r="S55" i="9" s="1"/>
  <c r="H55" i="9"/>
  <c r="G55" i="9"/>
  <c r="F55" i="9"/>
  <c r="C55" i="9"/>
  <c r="B55" i="9"/>
  <c r="S54" i="9"/>
  <c r="R54" i="9"/>
  <c r="Q54" i="9"/>
  <c r="P54" i="9"/>
  <c r="E54" i="9"/>
  <c r="T54" i="9" s="1"/>
  <c r="S53" i="9"/>
  <c r="R53" i="9"/>
  <c r="Q53" i="9"/>
  <c r="P53" i="9"/>
  <c r="E53" i="9"/>
  <c r="U53" i="9" s="1"/>
  <c r="S52" i="9"/>
  <c r="R52" i="9"/>
  <c r="Q52" i="9"/>
  <c r="P52" i="9"/>
  <c r="E52" i="9"/>
  <c r="U52" i="9" s="1"/>
  <c r="S51" i="9"/>
  <c r="R51" i="9"/>
  <c r="Q51" i="9"/>
  <c r="P51" i="9"/>
  <c r="E51" i="9"/>
  <c r="T51" i="9" s="1"/>
  <c r="S50" i="9"/>
  <c r="R50" i="9"/>
  <c r="Q50" i="9"/>
  <c r="P50" i="9"/>
  <c r="E50" i="9"/>
  <c r="U50" i="9" s="1"/>
  <c r="S49" i="9"/>
  <c r="R49" i="9"/>
  <c r="Q49" i="9"/>
  <c r="P49" i="9"/>
  <c r="E49" i="9"/>
  <c r="S48" i="9"/>
  <c r="R48" i="9"/>
  <c r="Q48" i="9"/>
  <c r="P48" i="9"/>
  <c r="E48" i="9"/>
  <c r="U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P44" i="9"/>
  <c r="E44" i="9"/>
  <c r="U44" i="9" s="1"/>
  <c r="O42" i="9"/>
  <c r="N42" i="9"/>
  <c r="M42" i="9"/>
  <c r="L42" i="9"/>
  <c r="K42" i="9"/>
  <c r="J42" i="9"/>
  <c r="R42" i="9" s="1"/>
  <c r="I42" i="9"/>
  <c r="H42" i="9"/>
  <c r="G42" i="9"/>
  <c r="F42" i="9"/>
  <c r="C42" i="9"/>
  <c r="B42" i="9"/>
  <c r="S41" i="9"/>
  <c r="R41" i="9"/>
  <c r="Q41" i="9"/>
  <c r="P41" i="9"/>
  <c r="E41" i="9"/>
  <c r="S40" i="9"/>
  <c r="R40" i="9"/>
  <c r="Q40" i="9"/>
  <c r="P40" i="9"/>
  <c r="E40" i="9"/>
  <c r="T40" i="9" s="1"/>
  <c r="S39" i="9"/>
  <c r="R39" i="9"/>
  <c r="Q39" i="9"/>
  <c r="P39" i="9"/>
  <c r="E39" i="9"/>
  <c r="U39" i="9" s="1"/>
  <c r="S38" i="9"/>
  <c r="R38" i="9"/>
  <c r="Q38" i="9"/>
  <c r="U38" i="9" s="1"/>
  <c r="P38" i="9"/>
  <c r="T38" i="9" s="1"/>
  <c r="E38" i="9"/>
  <c r="S37" i="9"/>
  <c r="R37" i="9"/>
  <c r="Q37" i="9"/>
  <c r="P37" i="9"/>
  <c r="E37" i="9"/>
  <c r="U37" i="9" s="1"/>
  <c r="O35" i="9"/>
  <c r="N35" i="9"/>
  <c r="M35" i="9"/>
  <c r="L35" i="9"/>
  <c r="K35" i="9"/>
  <c r="J35" i="9"/>
  <c r="R35" i="9" s="1"/>
  <c r="I35" i="9"/>
  <c r="H35" i="9"/>
  <c r="G35" i="9"/>
  <c r="F35" i="9"/>
  <c r="E35" i="9"/>
  <c r="C35" i="9"/>
  <c r="B35" i="9"/>
  <c r="S34" i="9"/>
  <c r="R34" i="9"/>
  <c r="Q34" i="9"/>
  <c r="P34" i="9"/>
  <c r="T34" i="9" s="1"/>
  <c r="E34" i="9"/>
  <c r="U34" i="9" s="1"/>
  <c r="O32" i="9"/>
  <c r="N32" i="9"/>
  <c r="M32" i="9"/>
  <c r="L32" i="9"/>
  <c r="K32" i="9"/>
  <c r="J32" i="9"/>
  <c r="I32" i="9"/>
  <c r="S32" i="9" s="1"/>
  <c r="H32" i="9"/>
  <c r="G32" i="9"/>
  <c r="F32" i="9"/>
  <c r="C32" i="9"/>
  <c r="B32" i="9"/>
  <c r="E32" i="9" s="1"/>
  <c r="U31" i="9"/>
  <c r="T31" i="9"/>
  <c r="S31" i="9"/>
  <c r="R31" i="9"/>
  <c r="Q31" i="9"/>
  <c r="P31" i="9"/>
  <c r="E31" i="9"/>
  <c r="S30" i="9"/>
  <c r="R30" i="9"/>
  <c r="Q30" i="9"/>
  <c r="P30" i="9"/>
  <c r="E30" i="9"/>
  <c r="U30" i="9" s="1"/>
  <c r="S29" i="9"/>
  <c r="R29" i="9"/>
  <c r="Q29" i="9"/>
  <c r="P29" i="9"/>
  <c r="E29" i="9"/>
  <c r="T29" i="9" s="1"/>
  <c r="S28" i="9"/>
  <c r="R28" i="9"/>
  <c r="Q28" i="9"/>
  <c r="P28" i="9"/>
  <c r="E28" i="9"/>
  <c r="U28" i="9" s="1"/>
  <c r="O26" i="9"/>
  <c r="N26" i="9"/>
  <c r="M26" i="9"/>
  <c r="L26" i="9"/>
  <c r="K26" i="9"/>
  <c r="J26" i="9"/>
  <c r="I26" i="9"/>
  <c r="H26" i="9"/>
  <c r="G26" i="9"/>
  <c r="F26" i="9"/>
  <c r="C26" i="9"/>
  <c r="B26" i="9"/>
  <c r="S25" i="9"/>
  <c r="R25" i="9"/>
  <c r="Q25" i="9"/>
  <c r="P25" i="9"/>
  <c r="E25" i="9"/>
  <c r="U25" i="9" s="1"/>
  <c r="S24" i="9"/>
  <c r="R24" i="9"/>
  <c r="Q24" i="9"/>
  <c r="P24" i="9"/>
  <c r="E24" i="9"/>
  <c r="U24" i="9" s="1"/>
  <c r="U23" i="9"/>
  <c r="S23" i="9"/>
  <c r="R23" i="9"/>
  <c r="Q23" i="9"/>
  <c r="P23" i="9"/>
  <c r="E23" i="9"/>
  <c r="T23" i="9" s="1"/>
  <c r="S22" i="9"/>
  <c r="R22" i="9"/>
  <c r="Q22" i="9"/>
  <c r="P22" i="9"/>
  <c r="E22" i="9"/>
  <c r="S21" i="9"/>
  <c r="R21" i="9"/>
  <c r="Q21" i="9"/>
  <c r="P21" i="9"/>
  <c r="E21" i="9"/>
  <c r="U21" i="9" s="1"/>
  <c r="U20" i="9"/>
  <c r="T20" i="9"/>
  <c r="S20" i="9"/>
  <c r="R20" i="9"/>
  <c r="Q20" i="9"/>
  <c r="P20" i="9"/>
  <c r="E20" i="9"/>
  <c r="S19" i="9"/>
  <c r="R19" i="9"/>
  <c r="Q19" i="9"/>
  <c r="P19" i="9"/>
  <c r="E19" i="9"/>
  <c r="U19" i="9" s="1"/>
  <c r="O17" i="9"/>
  <c r="N17" i="9"/>
  <c r="M17" i="9"/>
  <c r="L17" i="9"/>
  <c r="K17" i="9"/>
  <c r="J17" i="9"/>
  <c r="I17" i="9"/>
  <c r="Q17" i="9" s="1"/>
  <c r="H17" i="9"/>
  <c r="R17" i="9" s="1"/>
  <c r="G17" i="9"/>
  <c r="F17" i="9"/>
  <c r="C17" i="9"/>
  <c r="E17" i="9" s="1"/>
  <c r="B17" i="9"/>
  <c r="S16" i="9"/>
  <c r="R16" i="9"/>
  <c r="Q16" i="9"/>
  <c r="P16" i="9"/>
  <c r="E16" i="9"/>
  <c r="U16" i="9" s="1"/>
  <c r="S15" i="9"/>
  <c r="R15" i="9"/>
  <c r="Q15" i="9"/>
  <c r="P15" i="9"/>
  <c r="E15" i="9"/>
  <c r="T15" i="9" s="1"/>
  <c r="S14" i="9"/>
  <c r="R14" i="9"/>
  <c r="Q14" i="9"/>
  <c r="P14" i="9"/>
  <c r="E14" i="9"/>
  <c r="U14" i="9" s="1"/>
  <c r="S13" i="9"/>
  <c r="R13" i="9"/>
  <c r="Q13" i="9"/>
  <c r="P13" i="9"/>
  <c r="E13" i="9"/>
  <c r="U12" i="9"/>
  <c r="S12" i="9"/>
  <c r="R12" i="9"/>
  <c r="Q12" i="9"/>
  <c r="P12" i="9"/>
  <c r="E12" i="9"/>
  <c r="T12" i="9" s="1"/>
  <c r="S11" i="9"/>
  <c r="R11" i="9"/>
  <c r="Q11" i="9"/>
  <c r="P11" i="9"/>
  <c r="E11" i="9"/>
  <c r="S10" i="9"/>
  <c r="R10" i="9"/>
  <c r="Q10" i="9"/>
  <c r="P10" i="9"/>
  <c r="E10" i="9"/>
  <c r="T10" i="9" s="1"/>
  <c r="S9" i="9"/>
  <c r="R9" i="9"/>
  <c r="Q9" i="9"/>
  <c r="P9" i="9"/>
  <c r="E9" i="9"/>
  <c r="U9" i="9" s="1"/>
  <c r="S96" i="8"/>
  <c r="R96" i="8"/>
  <c r="Q96" i="8"/>
  <c r="P96" i="8"/>
  <c r="E96" i="8"/>
  <c r="U96" i="8" s="1"/>
  <c r="S95" i="8"/>
  <c r="R95" i="8"/>
  <c r="Q95" i="8"/>
  <c r="P95" i="8"/>
  <c r="E95" i="8"/>
  <c r="T95" i="8" s="1"/>
  <c r="S94" i="8"/>
  <c r="R94" i="8"/>
  <c r="Q94" i="8"/>
  <c r="P94" i="8"/>
  <c r="E94" i="8"/>
  <c r="U94" i="8" s="1"/>
  <c r="S93" i="8"/>
  <c r="R93" i="8"/>
  <c r="Q93" i="8"/>
  <c r="P93" i="8"/>
  <c r="E93" i="8"/>
  <c r="U93" i="8" s="1"/>
  <c r="U92" i="8"/>
  <c r="S92" i="8"/>
  <c r="R92" i="8"/>
  <c r="Q92" i="8"/>
  <c r="P92" i="8"/>
  <c r="E92" i="8"/>
  <c r="T92" i="8" s="1"/>
  <c r="S91" i="8"/>
  <c r="R91" i="8"/>
  <c r="Q91" i="8"/>
  <c r="P91" i="8"/>
  <c r="E91" i="8"/>
  <c r="T90" i="8"/>
  <c r="S90" i="8"/>
  <c r="R90" i="8"/>
  <c r="Q90" i="8"/>
  <c r="P90" i="8"/>
  <c r="E90" i="8"/>
  <c r="U90" i="8" s="1"/>
  <c r="U89" i="8"/>
  <c r="T89" i="8"/>
  <c r="S89" i="8"/>
  <c r="R89" i="8"/>
  <c r="Q89" i="8"/>
  <c r="P89" i="8"/>
  <c r="E89" i="8"/>
  <c r="S88" i="8"/>
  <c r="R88" i="8"/>
  <c r="Q88" i="8"/>
  <c r="P88" i="8"/>
  <c r="E88" i="8"/>
  <c r="O75" i="8"/>
  <c r="N75" i="8"/>
  <c r="M75" i="8"/>
  <c r="L75" i="8"/>
  <c r="K75" i="8"/>
  <c r="J75" i="8"/>
  <c r="I75" i="8"/>
  <c r="H75" i="8"/>
  <c r="G75" i="8"/>
  <c r="F75" i="8"/>
  <c r="C75" i="8"/>
  <c r="B75" i="8"/>
  <c r="O74" i="8"/>
  <c r="N74" i="8"/>
  <c r="M74" i="8"/>
  <c r="L74" i="8"/>
  <c r="K74" i="8"/>
  <c r="J74" i="8"/>
  <c r="R74" i="8" s="1"/>
  <c r="I74" i="8"/>
  <c r="H74" i="8"/>
  <c r="G74" i="8"/>
  <c r="F74" i="8"/>
  <c r="E74" i="8"/>
  <c r="C74" i="8"/>
  <c r="B74" i="8"/>
  <c r="O73" i="8"/>
  <c r="N73" i="8"/>
  <c r="M73" i="8"/>
  <c r="L73" i="8"/>
  <c r="K73" i="8"/>
  <c r="S73" i="8" s="1"/>
  <c r="J73" i="8"/>
  <c r="I73" i="8"/>
  <c r="H73" i="8"/>
  <c r="G73" i="8"/>
  <c r="F73" i="8"/>
  <c r="C73" i="8"/>
  <c r="B73" i="8"/>
  <c r="S72" i="8"/>
  <c r="R72" i="8"/>
  <c r="Q72" i="8"/>
  <c r="P72" i="8"/>
  <c r="E72" i="8"/>
  <c r="U72" i="8" s="1"/>
  <c r="S71" i="8"/>
  <c r="R71" i="8"/>
  <c r="Q71" i="8"/>
  <c r="P71" i="8"/>
  <c r="E71" i="8"/>
  <c r="U71" i="8" s="1"/>
  <c r="O69" i="8"/>
  <c r="N69" i="8"/>
  <c r="M69" i="8"/>
  <c r="L69" i="8"/>
  <c r="K69" i="8"/>
  <c r="J69" i="8"/>
  <c r="I69" i="8"/>
  <c r="H69" i="8"/>
  <c r="G69" i="8"/>
  <c r="F69" i="8"/>
  <c r="C69" i="8"/>
  <c r="B69" i="8"/>
  <c r="O68" i="8"/>
  <c r="N68" i="8"/>
  <c r="M68" i="8"/>
  <c r="L68" i="8"/>
  <c r="K68" i="8"/>
  <c r="J68" i="8"/>
  <c r="I68" i="8"/>
  <c r="H68" i="8"/>
  <c r="R68" i="8" s="1"/>
  <c r="G68" i="8"/>
  <c r="F68" i="8"/>
  <c r="C68" i="8"/>
  <c r="B68" i="8"/>
  <c r="E68" i="8" s="1"/>
  <c r="S67" i="8"/>
  <c r="R67" i="8"/>
  <c r="Q67" i="8"/>
  <c r="P67" i="8"/>
  <c r="E67" i="8"/>
  <c r="T67" i="8" s="1"/>
  <c r="S66" i="8"/>
  <c r="R66" i="8"/>
  <c r="Q66" i="8"/>
  <c r="P66" i="8"/>
  <c r="E66" i="8"/>
  <c r="U66" i="8" s="1"/>
  <c r="S65" i="8"/>
  <c r="R65" i="8"/>
  <c r="Q65" i="8"/>
  <c r="P65" i="8"/>
  <c r="E65" i="8"/>
  <c r="U65" i="8" s="1"/>
  <c r="S64" i="8"/>
  <c r="R64" i="8"/>
  <c r="Q64" i="8"/>
  <c r="P64" i="8"/>
  <c r="E64" i="8"/>
  <c r="T64" i="8" s="1"/>
  <c r="S63" i="8"/>
  <c r="R63" i="8"/>
  <c r="Q63" i="8"/>
  <c r="P63" i="8"/>
  <c r="E63" i="8"/>
  <c r="U63" i="8" s="1"/>
  <c r="O61" i="8"/>
  <c r="N61" i="8"/>
  <c r="M61" i="8"/>
  <c r="L61" i="8"/>
  <c r="K61" i="8"/>
  <c r="J61" i="8"/>
  <c r="I61" i="8"/>
  <c r="H61" i="8"/>
  <c r="C61" i="8"/>
  <c r="B61" i="8"/>
  <c r="S60" i="8"/>
  <c r="R60" i="8"/>
  <c r="Q60" i="8"/>
  <c r="P60" i="8"/>
  <c r="E60" i="8"/>
  <c r="S59" i="8"/>
  <c r="R59" i="8"/>
  <c r="Q59" i="8"/>
  <c r="P59" i="8"/>
  <c r="E59" i="8"/>
  <c r="U59" i="8" s="1"/>
  <c r="U58" i="8"/>
  <c r="S58" i="8"/>
  <c r="R58" i="8"/>
  <c r="Q58" i="8"/>
  <c r="P58" i="8"/>
  <c r="E58" i="8"/>
  <c r="T58" i="8" s="1"/>
  <c r="S57" i="8"/>
  <c r="R57" i="8"/>
  <c r="Q57" i="8"/>
  <c r="P57" i="8"/>
  <c r="E57" i="8"/>
  <c r="O55" i="8"/>
  <c r="N55" i="8"/>
  <c r="M55" i="8"/>
  <c r="L55" i="8"/>
  <c r="K55" i="8"/>
  <c r="J55" i="8"/>
  <c r="I55" i="8"/>
  <c r="S55" i="8" s="1"/>
  <c r="H55" i="8"/>
  <c r="G55" i="8"/>
  <c r="F55" i="8"/>
  <c r="C55" i="8"/>
  <c r="B55" i="8"/>
  <c r="S54" i="8"/>
  <c r="R54" i="8"/>
  <c r="Q54" i="8"/>
  <c r="P54" i="8"/>
  <c r="E54" i="8"/>
  <c r="S53" i="8"/>
  <c r="R53" i="8"/>
  <c r="Q53" i="8"/>
  <c r="P53" i="8"/>
  <c r="E53" i="8"/>
  <c r="U53" i="8" s="1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S49" i="8"/>
  <c r="R49" i="8"/>
  <c r="Q49" i="8"/>
  <c r="P49" i="8"/>
  <c r="E49" i="8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S44" i="8"/>
  <c r="R44" i="8"/>
  <c r="Q44" i="8"/>
  <c r="P44" i="8"/>
  <c r="E44" i="8"/>
  <c r="T44" i="8" s="1"/>
  <c r="O42" i="8"/>
  <c r="N42" i="8"/>
  <c r="M42" i="8"/>
  <c r="L42" i="8"/>
  <c r="K42" i="8"/>
  <c r="J42" i="8"/>
  <c r="I42" i="8"/>
  <c r="H42" i="8"/>
  <c r="G42" i="8"/>
  <c r="F42" i="8"/>
  <c r="C42" i="8"/>
  <c r="B42" i="8"/>
  <c r="E42" i="8" s="1"/>
  <c r="S41" i="8"/>
  <c r="R41" i="8"/>
  <c r="Q41" i="8"/>
  <c r="P41" i="8"/>
  <c r="E41" i="8"/>
  <c r="T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S37" i="8"/>
  <c r="R37" i="8"/>
  <c r="Q37" i="8"/>
  <c r="P37" i="8"/>
  <c r="E37" i="8"/>
  <c r="O35" i="8"/>
  <c r="N35" i="8"/>
  <c r="M35" i="8"/>
  <c r="L35" i="8"/>
  <c r="K35" i="8"/>
  <c r="J35" i="8"/>
  <c r="R35" i="8" s="1"/>
  <c r="I35" i="8"/>
  <c r="H35" i="8"/>
  <c r="G35" i="8"/>
  <c r="F35" i="8"/>
  <c r="C35" i="8"/>
  <c r="B35" i="8"/>
  <c r="S34" i="8"/>
  <c r="R34" i="8"/>
  <c r="Q34" i="8"/>
  <c r="P34" i="8"/>
  <c r="E34" i="8"/>
  <c r="O32" i="8"/>
  <c r="N32" i="8"/>
  <c r="M32" i="8"/>
  <c r="L32" i="8"/>
  <c r="K32" i="8"/>
  <c r="J32" i="8"/>
  <c r="I32" i="8"/>
  <c r="S32" i="8" s="1"/>
  <c r="H32" i="8"/>
  <c r="G32" i="8"/>
  <c r="F32" i="8"/>
  <c r="C32" i="8"/>
  <c r="B32" i="8"/>
  <c r="T31" i="8"/>
  <c r="S31" i="8"/>
  <c r="R31" i="8"/>
  <c r="Q31" i="8"/>
  <c r="P31" i="8"/>
  <c r="E31" i="8"/>
  <c r="U31" i="8" s="1"/>
  <c r="U30" i="8"/>
  <c r="S30" i="8"/>
  <c r="R30" i="8"/>
  <c r="Q30" i="8"/>
  <c r="P30" i="8"/>
  <c r="E30" i="8"/>
  <c r="T30" i="8" s="1"/>
  <c r="S29" i="8"/>
  <c r="R29" i="8"/>
  <c r="Q29" i="8"/>
  <c r="P29" i="8"/>
  <c r="E29" i="8"/>
  <c r="U29" i="8" s="1"/>
  <c r="S28" i="8"/>
  <c r="R28" i="8"/>
  <c r="Q28" i="8"/>
  <c r="P28" i="8"/>
  <c r="E28" i="8"/>
  <c r="U28" i="8" s="1"/>
  <c r="O26" i="8"/>
  <c r="N26" i="8"/>
  <c r="M26" i="8"/>
  <c r="L26" i="8"/>
  <c r="K26" i="8"/>
  <c r="J26" i="8"/>
  <c r="I26" i="8"/>
  <c r="H26" i="8"/>
  <c r="R26" i="8" s="1"/>
  <c r="G26" i="8"/>
  <c r="F26" i="8"/>
  <c r="C26" i="8"/>
  <c r="B26" i="8"/>
  <c r="S25" i="8"/>
  <c r="R25" i="8"/>
  <c r="Q25" i="8"/>
  <c r="P25" i="8"/>
  <c r="E25" i="8"/>
  <c r="U25" i="8" s="1"/>
  <c r="S24" i="8"/>
  <c r="R24" i="8"/>
  <c r="Q24" i="8"/>
  <c r="P24" i="8"/>
  <c r="E24" i="8"/>
  <c r="T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T20" i="8"/>
  <c r="S20" i="8"/>
  <c r="R20" i="8"/>
  <c r="Q20" i="8"/>
  <c r="P20" i="8"/>
  <c r="E20" i="8"/>
  <c r="U20" i="8" s="1"/>
  <c r="S19" i="8"/>
  <c r="R19" i="8"/>
  <c r="Q19" i="8"/>
  <c r="P19" i="8"/>
  <c r="E19" i="8"/>
  <c r="O17" i="8"/>
  <c r="N17" i="8"/>
  <c r="M17" i="8"/>
  <c r="L17" i="8"/>
  <c r="K17" i="8"/>
  <c r="J17" i="8"/>
  <c r="I17" i="8"/>
  <c r="Q17" i="8" s="1"/>
  <c r="H17" i="8"/>
  <c r="R17" i="8" s="1"/>
  <c r="G17" i="8"/>
  <c r="F17" i="8"/>
  <c r="C17" i="8"/>
  <c r="B17" i="8"/>
  <c r="U16" i="8"/>
  <c r="T16" i="8"/>
  <c r="S16" i="8"/>
  <c r="R16" i="8"/>
  <c r="Q16" i="8"/>
  <c r="P16" i="8"/>
  <c r="E16" i="8"/>
  <c r="S15" i="8"/>
  <c r="R15" i="8"/>
  <c r="Q15" i="8"/>
  <c r="P15" i="8"/>
  <c r="E15" i="8"/>
  <c r="S14" i="8"/>
  <c r="R14" i="8"/>
  <c r="Q14" i="8"/>
  <c r="P14" i="8"/>
  <c r="E14" i="8"/>
  <c r="U14" i="8" s="1"/>
  <c r="S13" i="8"/>
  <c r="R13" i="8"/>
  <c r="Q13" i="8"/>
  <c r="P13" i="8"/>
  <c r="E13" i="8"/>
  <c r="T13" i="8" s="1"/>
  <c r="S12" i="8"/>
  <c r="R12" i="8"/>
  <c r="Q12" i="8"/>
  <c r="P12" i="8"/>
  <c r="E12" i="8"/>
  <c r="S11" i="8"/>
  <c r="R11" i="8"/>
  <c r="Q11" i="8"/>
  <c r="P11" i="8"/>
  <c r="E11" i="8"/>
  <c r="U11" i="8" s="1"/>
  <c r="S10" i="8"/>
  <c r="R10" i="8"/>
  <c r="Q10" i="8"/>
  <c r="P10" i="8"/>
  <c r="E10" i="8"/>
  <c r="T10" i="8" s="1"/>
  <c r="T9" i="8"/>
  <c r="S9" i="8"/>
  <c r="R9" i="8"/>
  <c r="Q9" i="8"/>
  <c r="P9" i="8"/>
  <c r="E9" i="8"/>
  <c r="U9" i="8" s="1"/>
  <c r="S96" i="7"/>
  <c r="R96" i="7"/>
  <c r="Q96" i="7"/>
  <c r="P96" i="7"/>
  <c r="E96" i="7"/>
  <c r="S95" i="7"/>
  <c r="R95" i="7"/>
  <c r="Q95" i="7"/>
  <c r="P95" i="7"/>
  <c r="E95" i="7"/>
  <c r="T95" i="7" s="1"/>
  <c r="S94" i="7"/>
  <c r="R94" i="7"/>
  <c r="Q94" i="7"/>
  <c r="P94" i="7"/>
  <c r="E94" i="7"/>
  <c r="U94" i="7" s="1"/>
  <c r="S93" i="7"/>
  <c r="R93" i="7"/>
  <c r="Q93" i="7"/>
  <c r="P93" i="7"/>
  <c r="E93" i="7"/>
  <c r="T93" i="7" s="1"/>
  <c r="S92" i="7"/>
  <c r="R92" i="7"/>
  <c r="Q92" i="7"/>
  <c r="P92" i="7"/>
  <c r="E92" i="7"/>
  <c r="T91" i="7"/>
  <c r="S91" i="7"/>
  <c r="R91" i="7"/>
  <c r="Q91" i="7"/>
  <c r="P91" i="7"/>
  <c r="E91" i="7"/>
  <c r="U91" i="7" s="1"/>
  <c r="S90" i="7"/>
  <c r="R90" i="7"/>
  <c r="Q90" i="7"/>
  <c r="P90" i="7"/>
  <c r="E90" i="7"/>
  <c r="T90" i="7" s="1"/>
  <c r="T89" i="7"/>
  <c r="S89" i="7"/>
  <c r="R89" i="7"/>
  <c r="Q89" i="7"/>
  <c r="P89" i="7"/>
  <c r="E89" i="7"/>
  <c r="U89" i="7" s="1"/>
  <c r="U88" i="7"/>
  <c r="S88" i="7"/>
  <c r="R88" i="7"/>
  <c r="Q88" i="7"/>
  <c r="P88" i="7"/>
  <c r="E88" i="7"/>
  <c r="T88" i="7" s="1"/>
  <c r="O75" i="7"/>
  <c r="N75" i="7"/>
  <c r="M75" i="7"/>
  <c r="L75" i="7"/>
  <c r="K75" i="7"/>
  <c r="J75" i="7"/>
  <c r="I75" i="7"/>
  <c r="H75" i="7"/>
  <c r="G75" i="7"/>
  <c r="F75" i="7"/>
  <c r="C75" i="7"/>
  <c r="B75" i="7"/>
  <c r="O74" i="7"/>
  <c r="N74" i="7"/>
  <c r="M74" i="7"/>
  <c r="L74" i="7"/>
  <c r="K74" i="7"/>
  <c r="J74" i="7"/>
  <c r="I74" i="7"/>
  <c r="S74" i="7" s="1"/>
  <c r="H74" i="7"/>
  <c r="P74" i="7" s="1"/>
  <c r="G74" i="7"/>
  <c r="F74" i="7"/>
  <c r="C74" i="7"/>
  <c r="B74" i="7"/>
  <c r="E74" i="7" s="1"/>
  <c r="O73" i="7"/>
  <c r="N73" i="7"/>
  <c r="M73" i="7"/>
  <c r="L73" i="7"/>
  <c r="K73" i="7"/>
  <c r="S73" i="7" s="1"/>
  <c r="J73" i="7"/>
  <c r="I73" i="7"/>
  <c r="H73" i="7"/>
  <c r="G73" i="7"/>
  <c r="F73" i="7"/>
  <c r="C73" i="7"/>
  <c r="B73" i="7"/>
  <c r="E73" i="7" s="1"/>
  <c r="S72" i="7"/>
  <c r="R72" i="7"/>
  <c r="Q72" i="7"/>
  <c r="P72" i="7"/>
  <c r="E72" i="7"/>
  <c r="T72" i="7" s="1"/>
  <c r="S71" i="7"/>
  <c r="R71" i="7"/>
  <c r="Q71" i="7"/>
  <c r="P71" i="7"/>
  <c r="E71" i="7"/>
  <c r="U71" i="7" s="1"/>
  <c r="O69" i="7"/>
  <c r="N69" i="7"/>
  <c r="M69" i="7"/>
  <c r="L69" i="7"/>
  <c r="K69" i="7"/>
  <c r="J69" i="7"/>
  <c r="I69" i="7"/>
  <c r="H69" i="7"/>
  <c r="G69" i="7"/>
  <c r="F69" i="7"/>
  <c r="C69" i="7"/>
  <c r="B69" i="7"/>
  <c r="O68" i="7"/>
  <c r="N68" i="7"/>
  <c r="M68" i="7"/>
  <c r="L68" i="7"/>
  <c r="K68" i="7"/>
  <c r="J68" i="7"/>
  <c r="I68" i="7"/>
  <c r="H68" i="7"/>
  <c r="G68" i="7"/>
  <c r="F68" i="7"/>
  <c r="C68" i="7"/>
  <c r="B68" i="7"/>
  <c r="U67" i="7"/>
  <c r="S67" i="7"/>
  <c r="R67" i="7"/>
  <c r="Q67" i="7"/>
  <c r="P67" i="7"/>
  <c r="E67" i="7"/>
  <c r="T67" i="7" s="1"/>
  <c r="S66" i="7"/>
  <c r="R66" i="7"/>
  <c r="Q66" i="7"/>
  <c r="P66" i="7"/>
  <c r="E66" i="7"/>
  <c r="S65" i="7"/>
  <c r="R65" i="7"/>
  <c r="Q65" i="7"/>
  <c r="P65" i="7"/>
  <c r="E65" i="7"/>
  <c r="T65" i="7" s="1"/>
  <c r="S64" i="7"/>
  <c r="R64" i="7"/>
  <c r="Q64" i="7"/>
  <c r="P64" i="7"/>
  <c r="E64" i="7"/>
  <c r="U64" i="7" s="1"/>
  <c r="S63" i="7"/>
  <c r="R63" i="7"/>
  <c r="Q63" i="7"/>
  <c r="P63" i="7"/>
  <c r="E63" i="7"/>
  <c r="O61" i="7"/>
  <c r="N61" i="7"/>
  <c r="M61" i="7"/>
  <c r="L61" i="7"/>
  <c r="K61" i="7"/>
  <c r="J61" i="7"/>
  <c r="I61" i="7"/>
  <c r="H61" i="7"/>
  <c r="R61" i="7" s="1"/>
  <c r="C61" i="7"/>
  <c r="B61" i="7"/>
  <c r="S60" i="7"/>
  <c r="R60" i="7"/>
  <c r="Q60" i="7"/>
  <c r="P60" i="7"/>
  <c r="E60" i="7"/>
  <c r="S59" i="7"/>
  <c r="R59" i="7"/>
  <c r="Q59" i="7"/>
  <c r="P59" i="7"/>
  <c r="E59" i="7"/>
  <c r="U59" i="7" s="1"/>
  <c r="S58" i="7"/>
  <c r="R58" i="7"/>
  <c r="Q58" i="7"/>
  <c r="P58" i="7"/>
  <c r="E58" i="7"/>
  <c r="T58" i="7" s="1"/>
  <c r="S57" i="7"/>
  <c r="R57" i="7"/>
  <c r="Q57" i="7"/>
  <c r="P57" i="7"/>
  <c r="E57" i="7"/>
  <c r="U57" i="7" s="1"/>
  <c r="O55" i="7"/>
  <c r="N55" i="7"/>
  <c r="M55" i="7"/>
  <c r="L55" i="7"/>
  <c r="K55" i="7"/>
  <c r="J55" i="7"/>
  <c r="I55" i="7"/>
  <c r="H55" i="7"/>
  <c r="G55" i="7"/>
  <c r="F55" i="7"/>
  <c r="C55" i="7"/>
  <c r="B55" i="7"/>
  <c r="S54" i="7"/>
  <c r="R54" i="7"/>
  <c r="Q54" i="7"/>
  <c r="P54" i="7"/>
  <c r="E54" i="7"/>
  <c r="U54" i="7" s="1"/>
  <c r="S53" i="7"/>
  <c r="R53" i="7"/>
  <c r="Q53" i="7"/>
  <c r="P53" i="7"/>
  <c r="E53" i="7"/>
  <c r="T53" i="7" s="1"/>
  <c r="T52" i="7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S48" i="7"/>
  <c r="R48" i="7"/>
  <c r="Q48" i="7"/>
  <c r="P48" i="7"/>
  <c r="E48" i="7"/>
  <c r="U48" i="7" s="1"/>
  <c r="U47" i="7"/>
  <c r="S47" i="7"/>
  <c r="R47" i="7"/>
  <c r="Q47" i="7"/>
  <c r="P47" i="7"/>
  <c r="E47" i="7"/>
  <c r="T47" i="7" s="1"/>
  <c r="S46" i="7"/>
  <c r="R46" i="7"/>
  <c r="Q46" i="7"/>
  <c r="P46" i="7"/>
  <c r="E46" i="7"/>
  <c r="U45" i="7"/>
  <c r="S45" i="7"/>
  <c r="R45" i="7"/>
  <c r="Q45" i="7"/>
  <c r="P45" i="7"/>
  <c r="E45" i="7"/>
  <c r="T45" i="7" s="1"/>
  <c r="U44" i="7"/>
  <c r="T44" i="7"/>
  <c r="S44" i="7"/>
  <c r="R44" i="7"/>
  <c r="Q44" i="7"/>
  <c r="P44" i="7"/>
  <c r="E44" i="7"/>
  <c r="O42" i="7"/>
  <c r="N42" i="7"/>
  <c r="M42" i="7"/>
  <c r="L42" i="7"/>
  <c r="K42" i="7"/>
  <c r="J42" i="7"/>
  <c r="I42" i="7"/>
  <c r="S42" i="7" s="1"/>
  <c r="H42" i="7"/>
  <c r="G42" i="7"/>
  <c r="F42" i="7"/>
  <c r="C42" i="7"/>
  <c r="B42" i="7"/>
  <c r="E42" i="7" s="1"/>
  <c r="U41" i="7"/>
  <c r="S41" i="7"/>
  <c r="R41" i="7"/>
  <c r="Q41" i="7"/>
  <c r="P41" i="7"/>
  <c r="E41" i="7"/>
  <c r="T41" i="7" s="1"/>
  <c r="T40" i="7"/>
  <c r="S40" i="7"/>
  <c r="R40" i="7"/>
  <c r="Q40" i="7"/>
  <c r="P40" i="7"/>
  <c r="E40" i="7"/>
  <c r="U40" i="7" s="1"/>
  <c r="S39" i="7"/>
  <c r="R39" i="7"/>
  <c r="Q39" i="7"/>
  <c r="P39" i="7"/>
  <c r="E39" i="7"/>
  <c r="T39" i="7" s="1"/>
  <c r="S38" i="7"/>
  <c r="R38" i="7"/>
  <c r="Q38" i="7"/>
  <c r="P38" i="7"/>
  <c r="E38" i="7"/>
  <c r="S37" i="7"/>
  <c r="R37" i="7"/>
  <c r="Q37" i="7"/>
  <c r="P37" i="7"/>
  <c r="E37" i="7"/>
  <c r="S35" i="7"/>
  <c r="O35" i="7"/>
  <c r="N35" i="7"/>
  <c r="M35" i="7"/>
  <c r="L35" i="7"/>
  <c r="K35" i="7"/>
  <c r="J35" i="7"/>
  <c r="I35" i="7"/>
  <c r="H35" i="7"/>
  <c r="G35" i="7"/>
  <c r="F35" i="7"/>
  <c r="C35" i="7"/>
  <c r="B35" i="7"/>
  <c r="S34" i="7"/>
  <c r="R34" i="7"/>
  <c r="Q34" i="7"/>
  <c r="P34" i="7"/>
  <c r="E34" i="7"/>
  <c r="O32" i="7"/>
  <c r="N32" i="7"/>
  <c r="M32" i="7"/>
  <c r="L32" i="7"/>
  <c r="K32" i="7"/>
  <c r="J32" i="7"/>
  <c r="I32" i="7"/>
  <c r="S32" i="7" s="1"/>
  <c r="H32" i="7"/>
  <c r="G32" i="7"/>
  <c r="F32" i="7"/>
  <c r="C32" i="7"/>
  <c r="B32" i="7"/>
  <c r="S31" i="7"/>
  <c r="R31" i="7"/>
  <c r="Q31" i="7"/>
  <c r="P31" i="7"/>
  <c r="E31" i="7"/>
  <c r="S30" i="7"/>
  <c r="R30" i="7"/>
  <c r="Q30" i="7"/>
  <c r="P30" i="7"/>
  <c r="E30" i="7"/>
  <c r="T30" i="7" s="1"/>
  <c r="S29" i="7"/>
  <c r="R29" i="7"/>
  <c r="Q29" i="7"/>
  <c r="P29" i="7"/>
  <c r="E29" i="7"/>
  <c r="U29" i="7" s="1"/>
  <c r="S28" i="7"/>
  <c r="R28" i="7"/>
  <c r="Q28" i="7"/>
  <c r="P28" i="7"/>
  <c r="E28" i="7"/>
  <c r="T28" i="7" s="1"/>
  <c r="O26" i="7"/>
  <c r="N26" i="7"/>
  <c r="M26" i="7"/>
  <c r="L26" i="7"/>
  <c r="K26" i="7"/>
  <c r="J26" i="7"/>
  <c r="I26" i="7"/>
  <c r="S26" i="7" s="1"/>
  <c r="H26" i="7"/>
  <c r="R26" i="7" s="1"/>
  <c r="G26" i="7"/>
  <c r="F26" i="7"/>
  <c r="C26" i="7"/>
  <c r="B26" i="7"/>
  <c r="U25" i="7"/>
  <c r="S25" i="7"/>
  <c r="R25" i="7"/>
  <c r="Q25" i="7"/>
  <c r="P25" i="7"/>
  <c r="E25" i="7"/>
  <c r="T25" i="7" s="1"/>
  <c r="T24" i="7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T22" i="7" s="1"/>
  <c r="S21" i="7"/>
  <c r="R21" i="7"/>
  <c r="Q21" i="7"/>
  <c r="P21" i="7"/>
  <c r="E21" i="7"/>
  <c r="T20" i="7"/>
  <c r="S20" i="7"/>
  <c r="R20" i="7"/>
  <c r="Q20" i="7"/>
  <c r="P20" i="7"/>
  <c r="E20" i="7"/>
  <c r="U20" i="7" s="1"/>
  <c r="S19" i="7"/>
  <c r="R19" i="7"/>
  <c r="Q19" i="7"/>
  <c r="P19" i="7"/>
  <c r="E19" i="7"/>
  <c r="O17" i="7"/>
  <c r="N17" i="7"/>
  <c r="M17" i="7"/>
  <c r="L17" i="7"/>
  <c r="K17" i="7"/>
  <c r="S17" i="7" s="1"/>
  <c r="J17" i="7"/>
  <c r="R17" i="7" s="1"/>
  <c r="I17" i="7"/>
  <c r="H17" i="7"/>
  <c r="G17" i="7"/>
  <c r="F17" i="7"/>
  <c r="E17" i="7"/>
  <c r="C17" i="7"/>
  <c r="B17" i="7"/>
  <c r="S16" i="7"/>
  <c r="R16" i="7"/>
  <c r="Q16" i="7"/>
  <c r="P16" i="7"/>
  <c r="E16" i="7"/>
  <c r="T16" i="7" s="1"/>
  <c r="S15" i="7"/>
  <c r="R15" i="7"/>
  <c r="Q15" i="7"/>
  <c r="P15" i="7"/>
  <c r="E15" i="7"/>
  <c r="U14" i="7"/>
  <c r="T14" i="7"/>
  <c r="S14" i="7"/>
  <c r="R14" i="7"/>
  <c r="Q14" i="7"/>
  <c r="P14" i="7"/>
  <c r="E14" i="7"/>
  <c r="U13" i="7"/>
  <c r="S13" i="7"/>
  <c r="R13" i="7"/>
  <c r="Q13" i="7"/>
  <c r="P13" i="7"/>
  <c r="E13" i="7"/>
  <c r="T13" i="7" s="1"/>
  <c r="T12" i="7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P10" i="7"/>
  <c r="E10" i="7"/>
  <c r="S9" i="7"/>
  <c r="R9" i="7"/>
  <c r="Q9" i="7"/>
  <c r="P9" i="7"/>
  <c r="E9" i="7"/>
  <c r="U9" i="7" s="1"/>
  <c r="S96" i="6"/>
  <c r="R96" i="6"/>
  <c r="Q96" i="6"/>
  <c r="P96" i="6"/>
  <c r="E96" i="6"/>
  <c r="T96" i="6" s="1"/>
  <c r="S95" i="6"/>
  <c r="R95" i="6"/>
  <c r="Q95" i="6"/>
  <c r="P95" i="6"/>
  <c r="E95" i="6"/>
  <c r="U95" i="6" s="1"/>
  <c r="S94" i="6"/>
  <c r="R94" i="6"/>
  <c r="Q94" i="6"/>
  <c r="P94" i="6"/>
  <c r="E94" i="6"/>
  <c r="U94" i="6" s="1"/>
  <c r="U93" i="6"/>
  <c r="T93" i="6"/>
  <c r="S93" i="6"/>
  <c r="R93" i="6"/>
  <c r="Q93" i="6"/>
  <c r="P93" i="6"/>
  <c r="E93" i="6"/>
  <c r="T92" i="6"/>
  <c r="S92" i="6"/>
  <c r="R92" i="6"/>
  <c r="Q92" i="6"/>
  <c r="P92" i="6"/>
  <c r="E92" i="6"/>
  <c r="U92" i="6" s="1"/>
  <c r="S91" i="6"/>
  <c r="R91" i="6"/>
  <c r="Q91" i="6"/>
  <c r="P91" i="6"/>
  <c r="E91" i="6"/>
  <c r="T91" i="6" s="1"/>
  <c r="S90" i="6"/>
  <c r="R90" i="6"/>
  <c r="Q90" i="6"/>
  <c r="P90" i="6"/>
  <c r="E90" i="6"/>
  <c r="T90" i="6" s="1"/>
  <c r="T89" i="6"/>
  <c r="S89" i="6"/>
  <c r="R89" i="6"/>
  <c r="Q89" i="6"/>
  <c r="P89" i="6"/>
  <c r="E89" i="6"/>
  <c r="U89" i="6" s="1"/>
  <c r="U88" i="6"/>
  <c r="S88" i="6"/>
  <c r="R88" i="6"/>
  <c r="Q88" i="6"/>
  <c r="P88" i="6"/>
  <c r="E88" i="6"/>
  <c r="T88" i="6" s="1"/>
  <c r="O75" i="6"/>
  <c r="N75" i="6"/>
  <c r="M75" i="6"/>
  <c r="L75" i="6"/>
  <c r="K75" i="6"/>
  <c r="J75" i="6"/>
  <c r="I75" i="6"/>
  <c r="H75" i="6"/>
  <c r="G75" i="6"/>
  <c r="F75" i="6"/>
  <c r="C75" i="6"/>
  <c r="B75" i="6"/>
  <c r="O74" i="6"/>
  <c r="N74" i="6"/>
  <c r="M74" i="6"/>
  <c r="L74" i="6"/>
  <c r="K74" i="6"/>
  <c r="J74" i="6"/>
  <c r="I74" i="6"/>
  <c r="S74" i="6" s="1"/>
  <c r="H74" i="6"/>
  <c r="G74" i="6"/>
  <c r="F74" i="6"/>
  <c r="C74" i="6"/>
  <c r="B74" i="6"/>
  <c r="O73" i="6"/>
  <c r="N73" i="6"/>
  <c r="M73" i="6"/>
  <c r="L73" i="6"/>
  <c r="K73" i="6"/>
  <c r="J73" i="6"/>
  <c r="I73" i="6"/>
  <c r="S73" i="6" s="1"/>
  <c r="H73" i="6"/>
  <c r="R73" i="6" s="1"/>
  <c r="G73" i="6"/>
  <c r="F73" i="6"/>
  <c r="C73" i="6"/>
  <c r="B73" i="6"/>
  <c r="S72" i="6"/>
  <c r="R72" i="6"/>
  <c r="Q72" i="6"/>
  <c r="P72" i="6"/>
  <c r="E72" i="6"/>
  <c r="T72" i="6" s="1"/>
  <c r="S71" i="6"/>
  <c r="R71" i="6"/>
  <c r="Q71" i="6"/>
  <c r="P71" i="6"/>
  <c r="E71" i="6"/>
  <c r="U71" i="6" s="1"/>
  <c r="O69" i="6"/>
  <c r="N69" i="6"/>
  <c r="M69" i="6"/>
  <c r="L69" i="6"/>
  <c r="K69" i="6"/>
  <c r="J69" i="6"/>
  <c r="I69" i="6"/>
  <c r="H69" i="6"/>
  <c r="G69" i="6"/>
  <c r="F69" i="6"/>
  <c r="C69" i="6"/>
  <c r="B69" i="6"/>
  <c r="O68" i="6"/>
  <c r="N68" i="6"/>
  <c r="M68" i="6"/>
  <c r="L68" i="6"/>
  <c r="K68" i="6"/>
  <c r="J68" i="6"/>
  <c r="I68" i="6"/>
  <c r="S68" i="6" s="1"/>
  <c r="H68" i="6"/>
  <c r="R68" i="6" s="1"/>
  <c r="G68" i="6"/>
  <c r="F68" i="6"/>
  <c r="C68" i="6"/>
  <c r="B68" i="6"/>
  <c r="S67" i="6"/>
  <c r="R67" i="6"/>
  <c r="Q67" i="6"/>
  <c r="P67" i="6"/>
  <c r="E67" i="6"/>
  <c r="T67" i="6" s="1"/>
  <c r="S66" i="6"/>
  <c r="R66" i="6"/>
  <c r="Q66" i="6"/>
  <c r="P66" i="6"/>
  <c r="E66" i="6"/>
  <c r="S65" i="6"/>
  <c r="R65" i="6"/>
  <c r="Q65" i="6"/>
  <c r="P65" i="6"/>
  <c r="E65" i="6"/>
  <c r="T65" i="6" s="1"/>
  <c r="S64" i="6"/>
  <c r="R64" i="6"/>
  <c r="Q64" i="6"/>
  <c r="P64" i="6"/>
  <c r="E64" i="6"/>
  <c r="U64" i="6" s="1"/>
  <c r="S63" i="6"/>
  <c r="R63" i="6"/>
  <c r="Q63" i="6"/>
  <c r="P63" i="6"/>
  <c r="E63" i="6"/>
  <c r="U63" i="6" s="1"/>
  <c r="O61" i="6"/>
  <c r="N61" i="6"/>
  <c r="M61" i="6"/>
  <c r="L61" i="6"/>
  <c r="K61" i="6"/>
  <c r="J61" i="6"/>
  <c r="I61" i="6"/>
  <c r="S61" i="6" s="1"/>
  <c r="H61" i="6"/>
  <c r="R61" i="6" s="1"/>
  <c r="C61" i="6"/>
  <c r="B61" i="6"/>
  <c r="S60" i="6"/>
  <c r="R60" i="6"/>
  <c r="Q60" i="6"/>
  <c r="P60" i="6"/>
  <c r="E60" i="6"/>
  <c r="U60" i="6" s="1"/>
  <c r="S59" i="6"/>
  <c r="R59" i="6"/>
  <c r="Q59" i="6"/>
  <c r="P59" i="6"/>
  <c r="E59" i="6"/>
  <c r="T59" i="6" s="1"/>
  <c r="S58" i="6"/>
  <c r="R58" i="6"/>
  <c r="Q58" i="6"/>
  <c r="P58" i="6"/>
  <c r="E58" i="6"/>
  <c r="T58" i="6" s="1"/>
  <c r="S57" i="6"/>
  <c r="R57" i="6"/>
  <c r="Q57" i="6"/>
  <c r="P57" i="6"/>
  <c r="E57" i="6"/>
  <c r="U57" i="6" s="1"/>
  <c r="O55" i="6"/>
  <c r="N55" i="6"/>
  <c r="M55" i="6"/>
  <c r="L55" i="6"/>
  <c r="K55" i="6"/>
  <c r="J55" i="6"/>
  <c r="I55" i="6"/>
  <c r="S55" i="6" s="1"/>
  <c r="H55" i="6"/>
  <c r="R55" i="6" s="1"/>
  <c r="G55" i="6"/>
  <c r="F55" i="6"/>
  <c r="C55" i="6"/>
  <c r="B55" i="6"/>
  <c r="T54" i="6"/>
  <c r="S54" i="6"/>
  <c r="R54" i="6"/>
  <c r="Q54" i="6"/>
  <c r="P54" i="6"/>
  <c r="E54" i="6"/>
  <c r="U54" i="6" s="1"/>
  <c r="U53" i="6"/>
  <c r="S53" i="6"/>
  <c r="R53" i="6"/>
  <c r="Q53" i="6"/>
  <c r="P53" i="6"/>
  <c r="E53" i="6"/>
  <c r="T53" i="6" s="1"/>
  <c r="S52" i="6"/>
  <c r="R52" i="6"/>
  <c r="Q52" i="6"/>
  <c r="P52" i="6"/>
  <c r="E52" i="6"/>
  <c r="U52" i="6" s="1"/>
  <c r="S51" i="6"/>
  <c r="R51" i="6"/>
  <c r="Q51" i="6"/>
  <c r="P51" i="6"/>
  <c r="E51" i="6"/>
  <c r="T51" i="6" s="1"/>
  <c r="U50" i="6"/>
  <c r="T50" i="6"/>
  <c r="S50" i="6"/>
  <c r="R50" i="6"/>
  <c r="Q50" i="6"/>
  <c r="P50" i="6"/>
  <c r="E50" i="6"/>
  <c r="S49" i="6"/>
  <c r="R49" i="6"/>
  <c r="Q49" i="6"/>
  <c r="P49" i="6"/>
  <c r="E49" i="6"/>
  <c r="U49" i="6" s="1"/>
  <c r="S48" i="6"/>
  <c r="R48" i="6"/>
  <c r="Q48" i="6"/>
  <c r="P48" i="6"/>
  <c r="E48" i="6"/>
  <c r="T48" i="6" s="1"/>
  <c r="S47" i="6"/>
  <c r="R47" i="6"/>
  <c r="Q47" i="6"/>
  <c r="P47" i="6"/>
  <c r="E47" i="6"/>
  <c r="T46" i="6"/>
  <c r="S46" i="6"/>
  <c r="R46" i="6"/>
  <c r="Q46" i="6"/>
  <c r="P46" i="6"/>
  <c r="E46" i="6"/>
  <c r="U46" i="6" s="1"/>
  <c r="U45" i="6"/>
  <c r="S45" i="6"/>
  <c r="R45" i="6"/>
  <c r="Q45" i="6"/>
  <c r="P45" i="6"/>
  <c r="E45" i="6"/>
  <c r="T45" i="6" s="1"/>
  <c r="S44" i="6"/>
  <c r="R44" i="6"/>
  <c r="Q44" i="6"/>
  <c r="P44" i="6"/>
  <c r="E44" i="6"/>
  <c r="U44" i="6" s="1"/>
  <c r="O42" i="6"/>
  <c r="N42" i="6"/>
  <c r="M42" i="6"/>
  <c r="L42" i="6"/>
  <c r="K42" i="6"/>
  <c r="J42" i="6"/>
  <c r="I42" i="6"/>
  <c r="S42" i="6" s="1"/>
  <c r="H42" i="6"/>
  <c r="G42" i="6"/>
  <c r="F42" i="6"/>
  <c r="C42" i="6"/>
  <c r="B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S39" i="6"/>
  <c r="R39" i="6"/>
  <c r="Q39" i="6"/>
  <c r="P39" i="6"/>
  <c r="E39" i="6"/>
  <c r="T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O35" i="6"/>
  <c r="N35" i="6"/>
  <c r="M35" i="6"/>
  <c r="L35" i="6"/>
  <c r="K35" i="6"/>
  <c r="J35" i="6"/>
  <c r="I35" i="6"/>
  <c r="H35" i="6"/>
  <c r="G35" i="6"/>
  <c r="F35" i="6"/>
  <c r="C35" i="6"/>
  <c r="B35" i="6"/>
  <c r="S34" i="6"/>
  <c r="R34" i="6"/>
  <c r="Q34" i="6"/>
  <c r="P34" i="6"/>
  <c r="E34" i="6"/>
  <c r="T34" i="6" s="1"/>
  <c r="S32" i="6"/>
  <c r="O32" i="6"/>
  <c r="N32" i="6"/>
  <c r="M32" i="6"/>
  <c r="L32" i="6"/>
  <c r="K32" i="6"/>
  <c r="J32" i="6"/>
  <c r="I32" i="6"/>
  <c r="H32" i="6"/>
  <c r="R32" i="6" s="1"/>
  <c r="G32" i="6"/>
  <c r="F32" i="6"/>
  <c r="C32" i="6"/>
  <c r="B32" i="6"/>
  <c r="S31" i="6"/>
  <c r="R31" i="6"/>
  <c r="Q31" i="6"/>
  <c r="P31" i="6"/>
  <c r="E31" i="6"/>
  <c r="T31" i="6" s="1"/>
  <c r="S30" i="6"/>
  <c r="R30" i="6"/>
  <c r="Q30" i="6"/>
  <c r="P30" i="6"/>
  <c r="E30" i="6"/>
  <c r="T30" i="6" s="1"/>
  <c r="T29" i="6"/>
  <c r="S29" i="6"/>
  <c r="R29" i="6"/>
  <c r="Q29" i="6"/>
  <c r="P29" i="6"/>
  <c r="E29" i="6"/>
  <c r="U29" i="6" s="1"/>
  <c r="S28" i="6"/>
  <c r="R28" i="6"/>
  <c r="Q28" i="6"/>
  <c r="P28" i="6"/>
  <c r="E28" i="6"/>
  <c r="T28" i="6" s="1"/>
  <c r="O26" i="6"/>
  <c r="N26" i="6"/>
  <c r="M26" i="6"/>
  <c r="L26" i="6"/>
  <c r="K26" i="6"/>
  <c r="J26" i="6"/>
  <c r="I26" i="6"/>
  <c r="H26" i="6"/>
  <c r="G26" i="6"/>
  <c r="F26" i="6"/>
  <c r="C26" i="6"/>
  <c r="B26" i="6"/>
  <c r="E26" i="6" s="1"/>
  <c r="U25" i="6"/>
  <c r="S25" i="6"/>
  <c r="R25" i="6"/>
  <c r="Q25" i="6"/>
  <c r="P25" i="6"/>
  <c r="E25" i="6"/>
  <c r="T25" i="6" s="1"/>
  <c r="S24" i="6"/>
  <c r="R24" i="6"/>
  <c r="Q24" i="6"/>
  <c r="P24" i="6"/>
  <c r="E24" i="6"/>
  <c r="U24" i="6" s="1"/>
  <c r="T23" i="6"/>
  <c r="S23" i="6"/>
  <c r="R23" i="6"/>
  <c r="Q23" i="6"/>
  <c r="P23" i="6"/>
  <c r="E23" i="6"/>
  <c r="U23" i="6" s="1"/>
  <c r="U22" i="6"/>
  <c r="T22" i="6"/>
  <c r="S22" i="6"/>
  <c r="R22" i="6"/>
  <c r="Q22" i="6"/>
  <c r="P22" i="6"/>
  <c r="E22" i="6"/>
  <c r="S21" i="6"/>
  <c r="R21" i="6"/>
  <c r="Q21" i="6"/>
  <c r="P21" i="6"/>
  <c r="E21" i="6"/>
  <c r="U21" i="6" s="1"/>
  <c r="S20" i="6"/>
  <c r="R20" i="6"/>
  <c r="Q20" i="6"/>
  <c r="P20" i="6"/>
  <c r="E20" i="6"/>
  <c r="T20" i="6" s="1"/>
  <c r="S19" i="6"/>
  <c r="R19" i="6"/>
  <c r="Q19" i="6"/>
  <c r="U19" i="6" s="1"/>
  <c r="P19" i="6"/>
  <c r="E19" i="6"/>
  <c r="R17" i="6"/>
  <c r="O17" i="6"/>
  <c r="N17" i="6"/>
  <c r="M17" i="6"/>
  <c r="L17" i="6"/>
  <c r="K17" i="6"/>
  <c r="J17" i="6"/>
  <c r="I17" i="6"/>
  <c r="H17" i="6"/>
  <c r="G17" i="6"/>
  <c r="F17" i="6"/>
  <c r="C17" i="6"/>
  <c r="B17" i="6"/>
  <c r="S16" i="6"/>
  <c r="R16" i="6"/>
  <c r="Q16" i="6"/>
  <c r="P16" i="6"/>
  <c r="E16" i="6"/>
  <c r="T16" i="6" s="1"/>
  <c r="T15" i="6"/>
  <c r="S15" i="6"/>
  <c r="R15" i="6"/>
  <c r="Q15" i="6"/>
  <c r="P15" i="6"/>
  <c r="E15" i="6"/>
  <c r="U15" i="6" s="1"/>
  <c r="U14" i="6"/>
  <c r="S14" i="6"/>
  <c r="R14" i="6"/>
  <c r="Q14" i="6"/>
  <c r="P14" i="6"/>
  <c r="E14" i="6"/>
  <c r="U13" i="6"/>
  <c r="S13" i="6"/>
  <c r="R13" i="6"/>
  <c r="Q13" i="6"/>
  <c r="P13" i="6"/>
  <c r="E13" i="6"/>
  <c r="T13" i="6" s="1"/>
  <c r="U12" i="6"/>
  <c r="T12" i="6"/>
  <c r="S12" i="6"/>
  <c r="R12" i="6"/>
  <c r="Q12" i="6"/>
  <c r="P12" i="6"/>
  <c r="E12" i="6"/>
  <c r="U11" i="6"/>
  <c r="T11" i="6"/>
  <c r="S11" i="6"/>
  <c r="R11" i="6"/>
  <c r="Q11" i="6"/>
  <c r="P11" i="6"/>
  <c r="E11" i="6"/>
  <c r="S10" i="6"/>
  <c r="R10" i="6"/>
  <c r="Q10" i="6"/>
  <c r="P10" i="6"/>
  <c r="E10" i="6"/>
  <c r="U10" i="6" s="1"/>
  <c r="S9" i="6"/>
  <c r="R9" i="6"/>
  <c r="Q9" i="6"/>
  <c r="P9" i="6"/>
  <c r="E9" i="6"/>
  <c r="U9" i="6" s="1"/>
  <c r="S96" i="5"/>
  <c r="R96" i="5"/>
  <c r="Q96" i="5"/>
  <c r="P96" i="5"/>
  <c r="E96" i="5"/>
  <c r="T96" i="5" s="1"/>
  <c r="S95" i="5"/>
  <c r="R95" i="5"/>
  <c r="Q95" i="5"/>
  <c r="P95" i="5"/>
  <c r="E95" i="5"/>
  <c r="U95" i="5" s="1"/>
  <c r="S94" i="5"/>
  <c r="R94" i="5"/>
  <c r="Q94" i="5"/>
  <c r="P94" i="5"/>
  <c r="E94" i="5"/>
  <c r="T94" i="5" s="1"/>
  <c r="U93" i="5"/>
  <c r="T93" i="5"/>
  <c r="S93" i="5"/>
  <c r="R93" i="5"/>
  <c r="Q93" i="5"/>
  <c r="P93" i="5"/>
  <c r="E93" i="5"/>
  <c r="U92" i="5"/>
  <c r="T92" i="5"/>
  <c r="S92" i="5"/>
  <c r="R92" i="5"/>
  <c r="Q92" i="5"/>
  <c r="P92" i="5"/>
  <c r="E92" i="5"/>
  <c r="U91" i="5"/>
  <c r="S91" i="5"/>
  <c r="R91" i="5"/>
  <c r="Q91" i="5"/>
  <c r="P91" i="5"/>
  <c r="E91" i="5"/>
  <c r="T91" i="5" s="1"/>
  <c r="S90" i="5"/>
  <c r="R90" i="5"/>
  <c r="Q90" i="5"/>
  <c r="P90" i="5"/>
  <c r="E90" i="5"/>
  <c r="U90" i="5" s="1"/>
  <c r="S89" i="5"/>
  <c r="R89" i="5"/>
  <c r="Q89" i="5"/>
  <c r="P89" i="5"/>
  <c r="E89" i="5"/>
  <c r="T89" i="5" s="1"/>
  <c r="U88" i="5"/>
  <c r="S88" i="5"/>
  <c r="R88" i="5"/>
  <c r="Q88" i="5"/>
  <c r="P88" i="5"/>
  <c r="E88" i="5"/>
  <c r="O75" i="5"/>
  <c r="N75" i="5"/>
  <c r="M75" i="5"/>
  <c r="L75" i="5"/>
  <c r="K75" i="5"/>
  <c r="J75" i="5"/>
  <c r="I75" i="5"/>
  <c r="H75" i="5"/>
  <c r="G75" i="5"/>
  <c r="F75" i="5"/>
  <c r="C75" i="5"/>
  <c r="B75" i="5"/>
  <c r="O74" i="5"/>
  <c r="N74" i="5"/>
  <c r="M74" i="5"/>
  <c r="L74" i="5"/>
  <c r="K74" i="5"/>
  <c r="J74" i="5"/>
  <c r="I74" i="5"/>
  <c r="H74" i="5"/>
  <c r="G74" i="5"/>
  <c r="F74" i="5"/>
  <c r="C74" i="5"/>
  <c r="B74" i="5"/>
  <c r="O73" i="5"/>
  <c r="N73" i="5"/>
  <c r="M73" i="5"/>
  <c r="L73" i="5"/>
  <c r="K73" i="5"/>
  <c r="J73" i="5"/>
  <c r="I73" i="5"/>
  <c r="S73" i="5" s="1"/>
  <c r="H73" i="5"/>
  <c r="G73" i="5"/>
  <c r="F73" i="5"/>
  <c r="C73" i="5"/>
  <c r="E73" i="5" s="1"/>
  <c r="B73" i="5"/>
  <c r="T72" i="5"/>
  <c r="S72" i="5"/>
  <c r="R72" i="5"/>
  <c r="Q72" i="5"/>
  <c r="P72" i="5"/>
  <c r="E72" i="5"/>
  <c r="U72" i="5" s="1"/>
  <c r="S71" i="5"/>
  <c r="R71" i="5"/>
  <c r="Q71" i="5"/>
  <c r="P71" i="5"/>
  <c r="E71" i="5"/>
  <c r="O69" i="5"/>
  <c r="N69" i="5"/>
  <c r="M69" i="5"/>
  <c r="L69" i="5"/>
  <c r="K69" i="5"/>
  <c r="J69" i="5"/>
  <c r="I69" i="5"/>
  <c r="H69" i="5"/>
  <c r="G69" i="5"/>
  <c r="F69" i="5"/>
  <c r="C69" i="5"/>
  <c r="B69" i="5"/>
  <c r="O68" i="5"/>
  <c r="N68" i="5"/>
  <c r="M68" i="5"/>
  <c r="L68" i="5"/>
  <c r="K68" i="5"/>
  <c r="J68" i="5"/>
  <c r="I68" i="5"/>
  <c r="S68" i="5" s="1"/>
  <c r="H68" i="5"/>
  <c r="R68" i="5" s="1"/>
  <c r="G68" i="5"/>
  <c r="F68" i="5"/>
  <c r="C68" i="5"/>
  <c r="B68" i="5"/>
  <c r="S67" i="5"/>
  <c r="R67" i="5"/>
  <c r="Q67" i="5"/>
  <c r="P67" i="5"/>
  <c r="E67" i="5"/>
  <c r="U67" i="5" s="1"/>
  <c r="S66" i="5"/>
  <c r="R66" i="5"/>
  <c r="Q66" i="5"/>
  <c r="P66" i="5"/>
  <c r="E66" i="5"/>
  <c r="T66" i="5" s="1"/>
  <c r="U65" i="5"/>
  <c r="S65" i="5"/>
  <c r="R65" i="5"/>
  <c r="Q65" i="5"/>
  <c r="P65" i="5"/>
  <c r="E65" i="5"/>
  <c r="T65" i="5" s="1"/>
  <c r="S64" i="5"/>
  <c r="R64" i="5"/>
  <c r="Q64" i="5"/>
  <c r="P64" i="5"/>
  <c r="E64" i="5"/>
  <c r="U64" i="5" s="1"/>
  <c r="S63" i="5"/>
  <c r="R63" i="5"/>
  <c r="Q63" i="5"/>
  <c r="P63" i="5"/>
  <c r="E63" i="5"/>
  <c r="T63" i="5" s="1"/>
  <c r="O61" i="5"/>
  <c r="N61" i="5"/>
  <c r="M61" i="5"/>
  <c r="L61" i="5"/>
  <c r="K61" i="5"/>
  <c r="J61" i="5"/>
  <c r="I61" i="5"/>
  <c r="S61" i="5" s="1"/>
  <c r="H61" i="5"/>
  <c r="R61" i="5" s="1"/>
  <c r="C61" i="5"/>
  <c r="B61" i="5"/>
  <c r="S60" i="5"/>
  <c r="R60" i="5"/>
  <c r="Q60" i="5"/>
  <c r="P60" i="5"/>
  <c r="E60" i="5"/>
  <c r="U60" i="5" s="1"/>
  <c r="S59" i="5"/>
  <c r="R59" i="5"/>
  <c r="Q59" i="5"/>
  <c r="P59" i="5"/>
  <c r="E59" i="5"/>
  <c r="U59" i="5" s="1"/>
  <c r="S58" i="5"/>
  <c r="R58" i="5"/>
  <c r="Q58" i="5"/>
  <c r="P58" i="5"/>
  <c r="E58" i="5"/>
  <c r="U58" i="5" s="1"/>
  <c r="S57" i="5"/>
  <c r="R57" i="5"/>
  <c r="Q57" i="5"/>
  <c r="P57" i="5"/>
  <c r="E57" i="5"/>
  <c r="T57" i="5" s="1"/>
  <c r="O55" i="5"/>
  <c r="N55" i="5"/>
  <c r="M55" i="5"/>
  <c r="L55" i="5"/>
  <c r="K55" i="5"/>
  <c r="J55" i="5"/>
  <c r="I55" i="5"/>
  <c r="S55" i="5" s="1"/>
  <c r="H55" i="5"/>
  <c r="R55" i="5" s="1"/>
  <c r="G55" i="5"/>
  <c r="F55" i="5"/>
  <c r="C55" i="5"/>
  <c r="B55" i="5"/>
  <c r="S54" i="5"/>
  <c r="R54" i="5"/>
  <c r="Q54" i="5"/>
  <c r="P54" i="5"/>
  <c r="E54" i="5"/>
  <c r="T54" i="5" s="1"/>
  <c r="U53" i="5"/>
  <c r="S53" i="5"/>
  <c r="R53" i="5"/>
  <c r="Q53" i="5"/>
  <c r="P53" i="5"/>
  <c r="E53" i="5"/>
  <c r="T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U50" i="5" s="1"/>
  <c r="U49" i="5"/>
  <c r="T49" i="5"/>
  <c r="S49" i="5"/>
  <c r="R49" i="5"/>
  <c r="Q49" i="5"/>
  <c r="P49" i="5"/>
  <c r="E49" i="5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T46" i="5" s="1"/>
  <c r="U45" i="5"/>
  <c r="S45" i="5"/>
  <c r="R45" i="5"/>
  <c r="Q45" i="5"/>
  <c r="P45" i="5"/>
  <c r="E45" i="5"/>
  <c r="S44" i="5"/>
  <c r="R44" i="5"/>
  <c r="Q44" i="5"/>
  <c r="P44" i="5"/>
  <c r="E44" i="5"/>
  <c r="U44" i="5" s="1"/>
  <c r="O42" i="5"/>
  <c r="N42" i="5"/>
  <c r="M42" i="5"/>
  <c r="L42" i="5"/>
  <c r="K42" i="5"/>
  <c r="J42" i="5"/>
  <c r="I42" i="5"/>
  <c r="S42" i="5" s="1"/>
  <c r="H42" i="5"/>
  <c r="R42" i="5" s="1"/>
  <c r="G42" i="5"/>
  <c r="F42" i="5"/>
  <c r="C42" i="5"/>
  <c r="B42" i="5"/>
  <c r="S41" i="5"/>
  <c r="R41" i="5"/>
  <c r="Q41" i="5"/>
  <c r="P41" i="5"/>
  <c r="E41" i="5"/>
  <c r="U41" i="5" s="1"/>
  <c r="S40" i="5"/>
  <c r="R40" i="5"/>
  <c r="Q40" i="5"/>
  <c r="P40" i="5"/>
  <c r="E40" i="5"/>
  <c r="T40" i="5" s="1"/>
  <c r="U39" i="5"/>
  <c r="T39" i="5"/>
  <c r="S39" i="5"/>
  <c r="R39" i="5"/>
  <c r="Q39" i="5"/>
  <c r="P39" i="5"/>
  <c r="E39" i="5"/>
  <c r="S38" i="5"/>
  <c r="R38" i="5"/>
  <c r="Q38" i="5"/>
  <c r="P38" i="5"/>
  <c r="E38" i="5"/>
  <c r="U38" i="5" s="1"/>
  <c r="U37" i="5"/>
  <c r="S37" i="5"/>
  <c r="R37" i="5"/>
  <c r="Q37" i="5"/>
  <c r="P37" i="5"/>
  <c r="E37" i="5"/>
  <c r="T37" i="5" s="1"/>
  <c r="O35" i="5"/>
  <c r="N35" i="5"/>
  <c r="M35" i="5"/>
  <c r="L35" i="5"/>
  <c r="K35" i="5"/>
  <c r="J35" i="5"/>
  <c r="R35" i="5" s="1"/>
  <c r="I35" i="5"/>
  <c r="S35" i="5" s="1"/>
  <c r="H35" i="5"/>
  <c r="G35" i="5"/>
  <c r="F35" i="5"/>
  <c r="C35" i="5"/>
  <c r="B35" i="5"/>
  <c r="E35" i="5" s="1"/>
  <c r="U34" i="5"/>
  <c r="S34" i="5"/>
  <c r="R34" i="5"/>
  <c r="Q34" i="5"/>
  <c r="P34" i="5"/>
  <c r="T34" i="5" s="1"/>
  <c r="E34" i="5"/>
  <c r="O32" i="5"/>
  <c r="N32" i="5"/>
  <c r="M32" i="5"/>
  <c r="L32" i="5"/>
  <c r="K32" i="5"/>
  <c r="J32" i="5"/>
  <c r="I32" i="5"/>
  <c r="S32" i="5" s="1"/>
  <c r="H32" i="5"/>
  <c r="G32" i="5"/>
  <c r="F32" i="5"/>
  <c r="C32" i="5"/>
  <c r="B32" i="5"/>
  <c r="E32" i="5" s="1"/>
  <c r="U31" i="5"/>
  <c r="T31" i="5"/>
  <c r="S31" i="5"/>
  <c r="R31" i="5"/>
  <c r="Q31" i="5"/>
  <c r="P31" i="5"/>
  <c r="E31" i="5"/>
  <c r="S30" i="5"/>
  <c r="R30" i="5"/>
  <c r="Q30" i="5"/>
  <c r="P30" i="5"/>
  <c r="E30" i="5"/>
  <c r="U30" i="5" s="1"/>
  <c r="S29" i="5"/>
  <c r="R29" i="5"/>
  <c r="Q29" i="5"/>
  <c r="P29" i="5"/>
  <c r="E29" i="5"/>
  <c r="T29" i="5" s="1"/>
  <c r="U28" i="5"/>
  <c r="S28" i="5"/>
  <c r="R28" i="5"/>
  <c r="Q28" i="5"/>
  <c r="P28" i="5"/>
  <c r="E28" i="5"/>
  <c r="T28" i="5" s="1"/>
  <c r="O26" i="5"/>
  <c r="N26" i="5"/>
  <c r="M26" i="5"/>
  <c r="L26" i="5"/>
  <c r="K26" i="5"/>
  <c r="J26" i="5"/>
  <c r="I26" i="5"/>
  <c r="S26" i="5" s="1"/>
  <c r="H26" i="5"/>
  <c r="G26" i="5"/>
  <c r="F26" i="5"/>
  <c r="C26" i="5"/>
  <c r="B26" i="5"/>
  <c r="E26" i="5" s="1"/>
  <c r="U25" i="5"/>
  <c r="S25" i="5"/>
  <c r="R25" i="5"/>
  <c r="Q25" i="5"/>
  <c r="P25" i="5"/>
  <c r="E25" i="5"/>
  <c r="T25" i="5" s="1"/>
  <c r="S24" i="5"/>
  <c r="R24" i="5"/>
  <c r="Q24" i="5"/>
  <c r="P24" i="5"/>
  <c r="E24" i="5"/>
  <c r="U24" i="5" s="1"/>
  <c r="U23" i="5"/>
  <c r="S23" i="5"/>
  <c r="R23" i="5"/>
  <c r="Q23" i="5"/>
  <c r="P23" i="5"/>
  <c r="E23" i="5"/>
  <c r="T23" i="5" s="1"/>
  <c r="T22" i="5"/>
  <c r="S22" i="5"/>
  <c r="R22" i="5"/>
  <c r="Q22" i="5"/>
  <c r="P22" i="5"/>
  <c r="E22" i="5"/>
  <c r="U22" i="5" s="1"/>
  <c r="S21" i="5"/>
  <c r="R21" i="5"/>
  <c r="Q21" i="5"/>
  <c r="P21" i="5"/>
  <c r="E21" i="5"/>
  <c r="U21" i="5" s="1"/>
  <c r="U20" i="5"/>
  <c r="T20" i="5"/>
  <c r="S20" i="5"/>
  <c r="R20" i="5"/>
  <c r="Q20" i="5"/>
  <c r="P20" i="5"/>
  <c r="E20" i="5"/>
  <c r="S19" i="5"/>
  <c r="R19" i="5"/>
  <c r="Q19" i="5"/>
  <c r="P19" i="5"/>
  <c r="E19" i="5"/>
  <c r="U19" i="5" s="1"/>
  <c r="O17" i="5"/>
  <c r="N17" i="5"/>
  <c r="M17" i="5"/>
  <c r="L17" i="5"/>
  <c r="K17" i="5"/>
  <c r="J17" i="5"/>
  <c r="I17" i="5"/>
  <c r="H17" i="5"/>
  <c r="R17" i="5" s="1"/>
  <c r="G17" i="5"/>
  <c r="F17" i="5"/>
  <c r="C17" i="5"/>
  <c r="B17" i="5"/>
  <c r="T16" i="5"/>
  <c r="S16" i="5"/>
  <c r="R16" i="5"/>
  <c r="Q16" i="5"/>
  <c r="P16" i="5"/>
  <c r="E16" i="5"/>
  <c r="U16" i="5" s="1"/>
  <c r="S15" i="5"/>
  <c r="R15" i="5"/>
  <c r="Q15" i="5"/>
  <c r="P15" i="5"/>
  <c r="E15" i="5"/>
  <c r="T15" i="5" s="1"/>
  <c r="S14" i="5"/>
  <c r="R14" i="5"/>
  <c r="Q14" i="5"/>
  <c r="P14" i="5"/>
  <c r="E14" i="5"/>
  <c r="T14" i="5" s="1"/>
  <c r="S13" i="5"/>
  <c r="R13" i="5"/>
  <c r="Q13" i="5"/>
  <c r="P13" i="5"/>
  <c r="E13" i="5"/>
  <c r="U12" i="5"/>
  <c r="S12" i="5"/>
  <c r="R12" i="5"/>
  <c r="Q12" i="5"/>
  <c r="P12" i="5"/>
  <c r="E12" i="5"/>
  <c r="T12" i="5" s="1"/>
  <c r="T11" i="5"/>
  <c r="S11" i="5"/>
  <c r="R11" i="5"/>
  <c r="Q11" i="5"/>
  <c r="P11" i="5"/>
  <c r="E11" i="5"/>
  <c r="U11" i="5" s="1"/>
  <c r="S10" i="5"/>
  <c r="R10" i="5"/>
  <c r="Q10" i="5"/>
  <c r="P10" i="5"/>
  <c r="E10" i="5"/>
  <c r="T10" i="5" s="1"/>
  <c r="U9" i="5"/>
  <c r="T9" i="5"/>
  <c r="S9" i="5"/>
  <c r="R9" i="5"/>
  <c r="Q9" i="5"/>
  <c r="P9" i="5"/>
  <c r="E9" i="5"/>
  <c r="S96" i="4"/>
  <c r="R96" i="4"/>
  <c r="Q96" i="4"/>
  <c r="P96" i="4"/>
  <c r="E96" i="4"/>
  <c r="U96" i="4" s="1"/>
  <c r="S95" i="4"/>
  <c r="R95" i="4"/>
  <c r="Q95" i="4"/>
  <c r="P95" i="4"/>
  <c r="E95" i="4"/>
  <c r="T95" i="4" s="1"/>
  <c r="S94" i="4"/>
  <c r="R94" i="4"/>
  <c r="Q94" i="4"/>
  <c r="P94" i="4"/>
  <c r="E94" i="4"/>
  <c r="T94" i="4" s="1"/>
  <c r="S93" i="4"/>
  <c r="R93" i="4"/>
  <c r="Q93" i="4"/>
  <c r="P93" i="4"/>
  <c r="E93" i="4"/>
  <c r="U93" i="4" s="1"/>
  <c r="S92" i="4"/>
  <c r="R92" i="4"/>
  <c r="Q92" i="4"/>
  <c r="P92" i="4"/>
  <c r="E92" i="4"/>
  <c r="T92" i="4" s="1"/>
  <c r="S91" i="4"/>
  <c r="R91" i="4"/>
  <c r="Q91" i="4"/>
  <c r="P91" i="4"/>
  <c r="E91" i="4"/>
  <c r="U91" i="4" s="1"/>
  <c r="T90" i="4"/>
  <c r="S90" i="4"/>
  <c r="R90" i="4"/>
  <c r="Q90" i="4"/>
  <c r="P90" i="4"/>
  <c r="E90" i="4"/>
  <c r="U90" i="4" s="1"/>
  <c r="U89" i="4"/>
  <c r="T89" i="4"/>
  <c r="S89" i="4"/>
  <c r="R89" i="4"/>
  <c r="Q89" i="4"/>
  <c r="P89" i="4"/>
  <c r="E89" i="4"/>
  <c r="S88" i="4"/>
  <c r="R88" i="4"/>
  <c r="Q88" i="4"/>
  <c r="P88" i="4"/>
  <c r="E88" i="4"/>
  <c r="T88" i="4" s="1"/>
  <c r="O75" i="4"/>
  <c r="N75" i="4"/>
  <c r="M75" i="4"/>
  <c r="L75" i="4"/>
  <c r="K75" i="4"/>
  <c r="J75" i="4"/>
  <c r="I75" i="4"/>
  <c r="H75" i="4"/>
  <c r="G75" i="4"/>
  <c r="F75" i="4"/>
  <c r="C75" i="4"/>
  <c r="B75" i="4"/>
  <c r="O74" i="4"/>
  <c r="N74" i="4"/>
  <c r="M74" i="4"/>
  <c r="L74" i="4"/>
  <c r="K74" i="4"/>
  <c r="J74" i="4"/>
  <c r="I74" i="4"/>
  <c r="H74" i="4"/>
  <c r="R74" i="4" s="1"/>
  <c r="G74" i="4"/>
  <c r="F74" i="4"/>
  <c r="C74" i="4"/>
  <c r="B74" i="4"/>
  <c r="O73" i="4"/>
  <c r="N73" i="4"/>
  <c r="M73" i="4"/>
  <c r="L73" i="4"/>
  <c r="K73" i="4"/>
  <c r="J73" i="4"/>
  <c r="I73" i="4"/>
  <c r="S73" i="4" s="1"/>
  <c r="H73" i="4"/>
  <c r="R73" i="4" s="1"/>
  <c r="G73" i="4"/>
  <c r="F73" i="4"/>
  <c r="C73" i="4"/>
  <c r="B73" i="4"/>
  <c r="T72" i="4"/>
  <c r="S72" i="4"/>
  <c r="R72" i="4"/>
  <c r="Q72" i="4"/>
  <c r="P72" i="4"/>
  <c r="E72" i="4"/>
  <c r="U72" i="4" s="1"/>
  <c r="S71" i="4"/>
  <c r="R71" i="4"/>
  <c r="Q71" i="4"/>
  <c r="P71" i="4"/>
  <c r="T71" i="4" s="1"/>
  <c r="E71" i="4"/>
  <c r="U71" i="4" s="1"/>
  <c r="O69" i="4"/>
  <c r="N69" i="4"/>
  <c r="M69" i="4"/>
  <c r="L69" i="4"/>
  <c r="K69" i="4"/>
  <c r="J69" i="4"/>
  <c r="I69" i="4"/>
  <c r="H69" i="4"/>
  <c r="G69" i="4"/>
  <c r="F69" i="4"/>
  <c r="C69" i="4"/>
  <c r="B69" i="4"/>
  <c r="O68" i="4"/>
  <c r="N68" i="4"/>
  <c r="M68" i="4"/>
  <c r="L68" i="4"/>
  <c r="K68" i="4"/>
  <c r="J68" i="4"/>
  <c r="I68" i="4"/>
  <c r="H68" i="4"/>
  <c r="R68" i="4" s="1"/>
  <c r="G68" i="4"/>
  <c r="F68" i="4"/>
  <c r="C68" i="4"/>
  <c r="B68" i="4"/>
  <c r="U67" i="4"/>
  <c r="T67" i="4"/>
  <c r="S67" i="4"/>
  <c r="R67" i="4"/>
  <c r="Q67" i="4"/>
  <c r="P67" i="4"/>
  <c r="E67" i="4"/>
  <c r="T66" i="4"/>
  <c r="S66" i="4"/>
  <c r="R66" i="4"/>
  <c r="Q66" i="4"/>
  <c r="P66" i="4"/>
  <c r="E66" i="4"/>
  <c r="U66" i="4" s="1"/>
  <c r="S65" i="4"/>
  <c r="R65" i="4"/>
  <c r="Q65" i="4"/>
  <c r="P65" i="4"/>
  <c r="E65" i="4"/>
  <c r="U65" i="4" s="1"/>
  <c r="S64" i="4"/>
  <c r="R64" i="4"/>
  <c r="Q64" i="4"/>
  <c r="P64" i="4"/>
  <c r="E64" i="4"/>
  <c r="T64" i="4" s="1"/>
  <c r="S63" i="4"/>
  <c r="R63" i="4"/>
  <c r="Q63" i="4"/>
  <c r="P63" i="4"/>
  <c r="E63" i="4"/>
  <c r="O61" i="4"/>
  <c r="N61" i="4"/>
  <c r="M61" i="4"/>
  <c r="L61" i="4"/>
  <c r="K61" i="4"/>
  <c r="J61" i="4"/>
  <c r="I61" i="4"/>
  <c r="H61" i="4"/>
  <c r="R61" i="4" s="1"/>
  <c r="C61" i="4"/>
  <c r="B61" i="4"/>
  <c r="S60" i="4"/>
  <c r="R60" i="4"/>
  <c r="Q60" i="4"/>
  <c r="P60" i="4"/>
  <c r="E60" i="4"/>
  <c r="T60" i="4" s="1"/>
  <c r="S59" i="4"/>
  <c r="R59" i="4"/>
  <c r="Q59" i="4"/>
  <c r="P59" i="4"/>
  <c r="E59" i="4"/>
  <c r="U59" i="4" s="1"/>
  <c r="S58" i="4"/>
  <c r="R58" i="4"/>
  <c r="Q58" i="4"/>
  <c r="P58" i="4"/>
  <c r="E58" i="4"/>
  <c r="U58" i="4" s="1"/>
  <c r="S57" i="4"/>
  <c r="R57" i="4"/>
  <c r="Q57" i="4"/>
  <c r="P57" i="4"/>
  <c r="E57" i="4"/>
  <c r="U57" i="4" s="1"/>
  <c r="O55" i="4"/>
  <c r="N55" i="4"/>
  <c r="M55" i="4"/>
  <c r="L55" i="4"/>
  <c r="K55" i="4"/>
  <c r="J55" i="4"/>
  <c r="I55" i="4"/>
  <c r="S55" i="4" s="1"/>
  <c r="H55" i="4"/>
  <c r="G55" i="4"/>
  <c r="F55" i="4"/>
  <c r="C55" i="4"/>
  <c r="B55" i="4"/>
  <c r="S54" i="4"/>
  <c r="R54" i="4"/>
  <c r="Q54" i="4"/>
  <c r="P54" i="4"/>
  <c r="E54" i="4"/>
  <c r="T53" i="4"/>
  <c r="S53" i="4"/>
  <c r="R53" i="4"/>
  <c r="Q53" i="4"/>
  <c r="P53" i="4"/>
  <c r="E53" i="4"/>
  <c r="U53" i="4" s="1"/>
  <c r="S52" i="4"/>
  <c r="R52" i="4"/>
  <c r="Q52" i="4"/>
  <c r="P52" i="4"/>
  <c r="E52" i="4"/>
  <c r="T52" i="4" s="1"/>
  <c r="S51" i="4"/>
  <c r="R51" i="4"/>
  <c r="Q51" i="4"/>
  <c r="P51" i="4"/>
  <c r="E51" i="4"/>
  <c r="T51" i="4" s="1"/>
  <c r="S50" i="4"/>
  <c r="R50" i="4"/>
  <c r="Q50" i="4"/>
  <c r="P50" i="4"/>
  <c r="E50" i="4"/>
  <c r="U50" i="4" s="1"/>
  <c r="S49" i="4"/>
  <c r="R49" i="4"/>
  <c r="Q49" i="4"/>
  <c r="P49" i="4"/>
  <c r="E49" i="4"/>
  <c r="T49" i="4" s="1"/>
  <c r="S48" i="4"/>
  <c r="R48" i="4"/>
  <c r="Q48" i="4"/>
  <c r="P48" i="4"/>
  <c r="E48" i="4"/>
  <c r="U48" i="4" s="1"/>
  <c r="U47" i="4"/>
  <c r="S47" i="4"/>
  <c r="R47" i="4"/>
  <c r="Q47" i="4"/>
  <c r="P47" i="4"/>
  <c r="E47" i="4"/>
  <c r="T47" i="4" s="1"/>
  <c r="S46" i="4"/>
  <c r="R46" i="4"/>
  <c r="Q46" i="4"/>
  <c r="P46" i="4"/>
  <c r="E46" i="4"/>
  <c r="S45" i="4"/>
  <c r="R45" i="4"/>
  <c r="Q45" i="4"/>
  <c r="P45" i="4"/>
  <c r="E45" i="4"/>
  <c r="T45" i="4" s="1"/>
  <c r="S44" i="4"/>
  <c r="R44" i="4"/>
  <c r="Q44" i="4"/>
  <c r="P44" i="4"/>
  <c r="E44" i="4"/>
  <c r="T44" i="4" s="1"/>
  <c r="O42" i="4"/>
  <c r="N42" i="4"/>
  <c r="M42" i="4"/>
  <c r="L42" i="4"/>
  <c r="K42" i="4"/>
  <c r="J42" i="4"/>
  <c r="I42" i="4"/>
  <c r="S42" i="4" s="1"/>
  <c r="H42" i="4"/>
  <c r="G42" i="4"/>
  <c r="F42" i="4"/>
  <c r="C42" i="4"/>
  <c r="B42" i="4"/>
  <c r="S41" i="4"/>
  <c r="R41" i="4"/>
  <c r="Q41" i="4"/>
  <c r="P41" i="4"/>
  <c r="E41" i="4"/>
  <c r="T41" i="4" s="1"/>
  <c r="S40" i="4"/>
  <c r="R40" i="4"/>
  <c r="Q40" i="4"/>
  <c r="P40" i="4"/>
  <c r="E40" i="4"/>
  <c r="T40" i="4" s="1"/>
  <c r="S39" i="4"/>
  <c r="R39" i="4"/>
  <c r="Q39" i="4"/>
  <c r="P39" i="4"/>
  <c r="E39" i="4"/>
  <c r="U39" i="4" s="1"/>
  <c r="S38" i="4"/>
  <c r="R38" i="4"/>
  <c r="Q38" i="4"/>
  <c r="P38" i="4"/>
  <c r="E38" i="4"/>
  <c r="S37" i="4"/>
  <c r="R37" i="4"/>
  <c r="Q37" i="4"/>
  <c r="P37" i="4"/>
  <c r="T37" i="4" s="1"/>
  <c r="E37" i="4"/>
  <c r="O35" i="4"/>
  <c r="N35" i="4"/>
  <c r="M35" i="4"/>
  <c r="L35" i="4"/>
  <c r="K35" i="4"/>
  <c r="J35" i="4"/>
  <c r="R35" i="4" s="1"/>
  <c r="I35" i="4"/>
  <c r="Q35" i="4" s="1"/>
  <c r="H35" i="4"/>
  <c r="G35" i="4"/>
  <c r="F35" i="4"/>
  <c r="C35" i="4"/>
  <c r="B35" i="4"/>
  <c r="S34" i="4"/>
  <c r="R34" i="4"/>
  <c r="Q34" i="4"/>
  <c r="P34" i="4"/>
  <c r="E34" i="4"/>
  <c r="O32" i="4"/>
  <c r="N32" i="4"/>
  <c r="M32" i="4"/>
  <c r="L32" i="4"/>
  <c r="K32" i="4"/>
  <c r="J32" i="4"/>
  <c r="I32" i="4"/>
  <c r="H32" i="4"/>
  <c r="R32" i="4" s="1"/>
  <c r="G32" i="4"/>
  <c r="F32" i="4"/>
  <c r="C32" i="4"/>
  <c r="B32" i="4"/>
  <c r="S31" i="4"/>
  <c r="R31" i="4"/>
  <c r="Q31" i="4"/>
  <c r="P31" i="4"/>
  <c r="E31" i="4"/>
  <c r="U31" i="4" s="1"/>
  <c r="U30" i="4"/>
  <c r="T30" i="4"/>
  <c r="S30" i="4"/>
  <c r="R30" i="4"/>
  <c r="Q30" i="4"/>
  <c r="P30" i="4"/>
  <c r="E30" i="4"/>
  <c r="S29" i="4"/>
  <c r="R29" i="4"/>
  <c r="Q29" i="4"/>
  <c r="P29" i="4"/>
  <c r="E29" i="4"/>
  <c r="U29" i="4" s="1"/>
  <c r="T28" i="4"/>
  <c r="S28" i="4"/>
  <c r="R28" i="4"/>
  <c r="Q28" i="4"/>
  <c r="P28" i="4"/>
  <c r="E28" i="4"/>
  <c r="U28" i="4" s="1"/>
  <c r="O26" i="4"/>
  <c r="N26" i="4"/>
  <c r="M26" i="4"/>
  <c r="L26" i="4"/>
  <c r="K26" i="4"/>
  <c r="J26" i="4"/>
  <c r="I26" i="4"/>
  <c r="S26" i="4" s="1"/>
  <c r="H26" i="4"/>
  <c r="R26" i="4" s="1"/>
  <c r="G26" i="4"/>
  <c r="F26" i="4"/>
  <c r="C26" i="4"/>
  <c r="B26" i="4"/>
  <c r="S25" i="4"/>
  <c r="R25" i="4"/>
  <c r="Q25" i="4"/>
  <c r="P25" i="4"/>
  <c r="E25" i="4"/>
  <c r="U25" i="4" s="1"/>
  <c r="S24" i="4"/>
  <c r="R24" i="4"/>
  <c r="Q24" i="4"/>
  <c r="P24" i="4"/>
  <c r="E24" i="4"/>
  <c r="S23" i="4"/>
  <c r="R23" i="4"/>
  <c r="Q23" i="4"/>
  <c r="P23" i="4"/>
  <c r="E23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U20" i="4"/>
  <c r="S20" i="4"/>
  <c r="R20" i="4"/>
  <c r="Q20" i="4"/>
  <c r="P20" i="4"/>
  <c r="E20" i="4"/>
  <c r="T20" i="4" s="1"/>
  <c r="T19" i="4"/>
  <c r="S19" i="4"/>
  <c r="R19" i="4"/>
  <c r="Q19" i="4"/>
  <c r="P19" i="4"/>
  <c r="E19" i="4"/>
  <c r="U19" i="4" s="1"/>
  <c r="O17" i="4"/>
  <c r="N17" i="4"/>
  <c r="M17" i="4"/>
  <c r="L17" i="4"/>
  <c r="K17" i="4"/>
  <c r="J17" i="4"/>
  <c r="I17" i="4"/>
  <c r="S17" i="4" s="1"/>
  <c r="H17" i="4"/>
  <c r="G17" i="4"/>
  <c r="F17" i="4"/>
  <c r="C17" i="4"/>
  <c r="B17" i="4"/>
  <c r="S16" i="4"/>
  <c r="R16" i="4"/>
  <c r="Q16" i="4"/>
  <c r="P16" i="4"/>
  <c r="E16" i="4"/>
  <c r="U15" i="4"/>
  <c r="S15" i="4"/>
  <c r="R15" i="4"/>
  <c r="Q15" i="4"/>
  <c r="P15" i="4"/>
  <c r="E15" i="4"/>
  <c r="T15" i="4" s="1"/>
  <c r="S14" i="4"/>
  <c r="R14" i="4"/>
  <c r="Q14" i="4"/>
  <c r="P14" i="4"/>
  <c r="E14" i="4"/>
  <c r="U14" i="4" s="1"/>
  <c r="S13" i="4"/>
  <c r="R13" i="4"/>
  <c r="Q13" i="4"/>
  <c r="P13" i="4"/>
  <c r="E13" i="4"/>
  <c r="S12" i="4"/>
  <c r="R12" i="4"/>
  <c r="Q12" i="4"/>
  <c r="P12" i="4"/>
  <c r="E12" i="4"/>
  <c r="S11" i="4"/>
  <c r="R11" i="4"/>
  <c r="Q11" i="4"/>
  <c r="P11" i="4"/>
  <c r="E11" i="4"/>
  <c r="S10" i="4"/>
  <c r="R10" i="4"/>
  <c r="Q10" i="4"/>
  <c r="P10" i="4"/>
  <c r="T10" i="4" s="1"/>
  <c r="E10" i="4"/>
  <c r="S9" i="4"/>
  <c r="R9" i="4"/>
  <c r="Q9" i="4"/>
  <c r="P9" i="4"/>
  <c r="E9" i="4"/>
  <c r="S96" i="3"/>
  <c r="R96" i="3"/>
  <c r="Q96" i="3"/>
  <c r="P96" i="3"/>
  <c r="E96" i="3"/>
  <c r="T96" i="3" s="1"/>
  <c r="S95" i="3"/>
  <c r="R95" i="3"/>
  <c r="Q95" i="3"/>
  <c r="P95" i="3"/>
  <c r="E95" i="3"/>
  <c r="U95" i="3" s="1"/>
  <c r="S94" i="3"/>
  <c r="R94" i="3"/>
  <c r="Q94" i="3"/>
  <c r="P94" i="3"/>
  <c r="E94" i="3"/>
  <c r="U94" i="3" s="1"/>
  <c r="U93" i="3"/>
  <c r="T93" i="3"/>
  <c r="S93" i="3"/>
  <c r="R93" i="3"/>
  <c r="Q93" i="3"/>
  <c r="P93" i="3"/>
  <c r="E93" i="3"/>
  <c r="U92" i="3"/>
  <c r="S92" i="3"/>
  <c r="R92" i="3"/>
  <c r="Q92" i="3"/>
  <c r="P92" i="3"/>
  <c r="E92" i="3"/>
  <c r="T92" i="3" s="1"/>
  <c r="U91" i="3"/>
  <c r="T91" i="3"/>
  <c r="S91" i="3"/>
  <c r="R91" i="3"/>
  <c r="Q91" i="3"/>
  <c r="P91" i="3"/>
  <c r="E91" i="3"/>
  <c r="U90" i="3"/>
  <c r="T90" i="3"/>
  <c r="S90" i="3"/>
  <c r="R90" i="3"/>
  <c r="Q90" i="3"/>
  <c r="P90" i="3"/>
  <c r="E90" i="3"/>
  <c r="S89" i="3"/>
  <c r="R89" i="3"/>
  <c r="Q89" i="3"/>
  <c r="P89" i="3"/>
  <c r="E89" i="3"/>
  <c r="U89" i="3" s="1"/>
  <c r="S88" i="3"/>
  <c r="R88" i="3"/>
  <c r="Q88" i="3"/>
  <c r="P88" i="3"/>
  <c r="E88" i="3"/>
  <c r="U88" i="3" s="1"/>
  <c r="O75" i="3"/>
  <c r="N75" i="3"/>
  <c r="M75" i="3"/>
  <c r="L75" i="3"/>
  <c r="K75" i="3"/>
  <c r="J75" i="3"/>
  <c r="I75" i="3"/>
  <c r="H75" i="3"/>
  <c r="G75" i="3"/>
  <c r="F75" i="3"/>
  <c r="C75" i="3"/>
  <c r="B75" i="3"/>
  <c r="O74" i="3"/>
  <c r="N74" i="3"/>
  <c r="M74" i="3"/>
  <c r="L74" i="3"/>
  <c r="K74" i="3"/>
  <c r="J74" i="3"/>
  <c r="I74" i="3"/>
  <c r="H74" i="3"/>
  <c r="G74" i="3"/>
  <c r="F74" i="3"/>
  <c r="C74" i="3"/>
  <c r="B74" i="3"/>
  <c r="O73" i="3"/>
  <c r="N73" i="3"/>
  <c r="M73" i="3"/>
  <c r="L73" i="3"/>
  <c r="K73" i="3"/>
  <c r="J73" i="3"/>
  <c r="I73" i="3"/>
  <c r="S73" i="3" s="1"/>
  <c r="H73" i="3"/>
  <c r="G73" i="3"/>
  <c r="F73" i="3"/>
  <c r="C73" i="3"/>
  <c r="B73" i="3"/>
  <c r="E73" i="3" s="1"/>
  <c r="S72" i="3"/>
  <c r="R72" i="3"/>
  <c r="Q72" i="3"/>
  <c r="P72" i="3"/>
  <c r="E72" i="3"/>
  <c r="U72" i="3" s="1"/>
  <c r="S71" i="3"/>
  <c r="R71" i="3"/>
  <c r="Q71" i="3"/>
  <c r="P71" i="3"/>
  <c r="E71" i="3"/>
  <c r="O69" i="3"/>
  <c r="N69" i="3"/>
  <c r="M69" i="3"/>
  <c r="L69" i="3"/>
  <c r="K69" i="3"/>
  <c r="J69" i="3"/>
  <c r="I69" i="3"/>
  <c r="H69" i="3"/>
  <c r="G69" i="3"/>
  <c r="F69" i="3"/>
  <c r="C69" i="3"/>
  <c r="B69" i="3"/>
  <c r="O68" i="3"/>
  <c r="N68" i="3"/>
  <c r="M68" i="3"/>
  <c r="L68" i="3"/>
  <c r="K68" i="3"/>
  <c r="J68" i="3"/>
  <c r="I68" i="3"/>
  <c r="S68" i="3" s="1"/>
  <c r="H68" i="3"/>
  <c r="R68" i="3" s="1"/>
  <c r="G68" i="3"/>
  <c r="F68" i="3"/>
  <c r="C68" i="3"/>
  <c r="B68" i="3"/>
  <c r="E68" i="3" s="1"/>
  <c r="U67" i="3"/>
  <c r="T67" i="3"/>
  <c r="S67" i="3"/>
  <c r="R67" i="3"/>
  <c r="Q67" i="3"/>
  <c r="P67" i="3"/>
  <c r="E67" i="3"/>
  <c r="S66" i="3"/>
  <c r="R66" i="3"/>
  <c r="Q66" i="3"/>
  <c r="P66" i="3"/>
  <c r="E66" i="3"/>
  <c r="U66" i="3" s="1"/>
  <c r="S65" i="3"/>
  <c r="R65" i="3"/>
  <c r="Q65" i="3"/>
  <c r="P65" i="3"/>
  <c r="E65" i="3"/>
  <c r="T65" i="3" s="1"/>
  <c r="S64" i="3"/>
  <c r="R64" i="3"/>
  <c r="Q64" i="3"/>
  <c r="P64" i="3"/>
  <c r="E64" i="3"/>
  <c r="U64" i="3" s="1"/>
  <c r="S63" i="3"/>
  <c r="R63" i="3"/>
  <c r="Q63" i="3"/>
  <c r="P63" i="3"/>
  <c r="E63" i="3"/>
  <c r="U63" i="3" s="1"/>
  <c r="O61" i="3"/>
  <c r="N61" i="3"/>
  <c r="M61" i="3"/>
  <c r="L61" i="3"/>
  <c r="K61" i="3"/>
  <c r="J61" i="3"/>
  <c r="I61" i="3"/>
  <c r="H61" i="3"/>
  <c r="C61" i="3"/>
  <c r="B61" i="3"/>
  <c r="S60" i="3"/>
  <c r="R60" i="3"/>
  <c r="Q60" i="3"/>
  <c r="P60" i="3"/>
  <c r="E60" i="3"/>
  <c r="U60" i="3" s="1"/>
  <c r="U59" i="3"/>
  <c r="S59" i="3"/>
  <c r="R59" i="3"/>
  <c r="Q59" i="3"/>
  <c r="P59" i="3"/>
  <c r="E59" i="3"/>
  <c r="T59" i="3" s="1"/>
  <c r="S58" i="3"/>
  <c r="R58" i="3"/>
  <c r="Q58" i="3"/>
  <c r="P58" i="3"/>
  <c r="E58" i="3"/>
  <c r="S57" i="3"/>
  <c r="R57" i="3"/>
  <c r="Q57" i="3"/>
  <c r="P57" i="3"/>
  <c r="E57" i="3"/>
  <c r="U57" i="3" s="1"/>
  <c r="O55" i="3"/>
  <c r="N55" i="3"/>
  <c r="M55" i="3"/>
  <c r="L55" i="3"/>
  <c r="K55" i="3"/>
  <c r="J55" i="3"/>
  <c r="I55" i="3"/>
  <c r="H55" i="3"/>
  <c r="R55" i="3" s="1"/>
  <c r="G55" i="3"/>
  <c r="F55" i="3"/>
  <c r="C55" i="3"/>
  <c r="E55" i="3" s="1"/>
  <c r="B55" i="3"/>
  <c r="S54" i="3"/>
  <c r="R54" i="3"/>
  <c r="Q54" i="3"/>
  <c r="P54" i="3"/>
  <c r="E54" i="3"/>
  <c r="U54" i="3" s="1"/>
  <c r="S53" i="3"/>
  <c r="R53" i="3"/>
  <c r="Q53" i="3"/>
  <c r="P53" i="3"/>
  <c r="E53" i="3"/>
  <c r="T53" i="3" s="1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U49" i="3"/>
  <c r="T49" i="3"/>
  <c r="S49" i="3"/>
  <c r="R49" i="3"/>
  <c r="Q49" i="3"/>
  <c r="P49" i="3"/>
  <c r="E49" i="3"/>
  <c r="U48" i="3"/>
  <c r="T48" i="3"/>
  <c r="S48" i="3"/>
  <c r="R48" i="3"/>
  <c r="Q48" i="3"/>
  <c r="P48" i="3"/>
  <c r="E48" i="3"/>
  <c r="T47" i="3"/>
  <c r="S47" i="3"/>
  <c r="R47" i="3"/>
  <c r="Q47" i="3"/>
  <c r="P47" i="3"/>
  <c r="E47" i="3"/>
  <c r="U47" i="3" s="1"/>
  <c r="S46" i="3"/>
  <c r="R46" i="3"/>
  <c r="Q46" i="3"/>
  <c r="P46" i="3"/>
  <c r="E46" i="3"/>
  <c r="U46" i="3" s="1"/>
  <c r="S45" i="3"/>
  <c r="R45" i="3"/>
  <c r="Q45" i="3"/>
  <c r="P45" i="3"/>
  <c r="E45" i="3"/>
  <c r="U45" i="3" s="1"/>
  <c r="S44" i="3"/>
  <c r="R44" i="3"/>
  <c r="Q44" i="3"/>
  <c r="P44" i="3"/>
  <c r="E44" i="3"/>
  <c r="U44" i="3" s="1"/>
  <c r="O42" i="3"/>
  <c r="N42" i="3"/>
  <c r="M42" i="3"/>
  <c r="L42" i="3"/>
  <c r="K42" i="3"/>
  <c r="J42" i="3"/>
  <c r="I42" i="3"/>
  <c r="H42" i="3"/>
  <c r="R42" i="3" s="1"/>
  <c r="G42" i="3"/>
  <c r="F42" i="3"/>
  <c r="C42" i="3"/>
  <c r="E42" i="3" s="1"/>
  <c r="B42" i="3"/>
  <c r="S41" i="3"/>
  <c r="R41" i="3"/>
  <c r="Q41" i="3"/>
  <c r="P41" i="3"/>
  <c r="E41" i="3"/>
  <c r="U41" i="3" s="1"/>
  <c r="T40" i="3"/>
  <c r="S40" i="3"/>
  <c r="R40" i="3"/>
  <c r="Q40" i="3"/>
  <c r="P40" i="3"/>
  <c r="E40" i="3"/>
  <c r="U40" i="3" s="1"/>
  <c r="U39" i="3"/>
  <c r="S39" i="3"/>
  <c r="R39" i="3"/>
  <c r="Q39" i="3"/>
  <c r="P39" i="3"/>
  <c r="E39" i="3"/>
  <c r="T39" i="3" s="1"/>
  <c r="S38" i="3"/>
  <c r="R38" i="3"/>
  <c r="Q38" i="3"/>
  <c r="P38" i="3"/>
  <c r="E38" i="3"/>
  <c r="U38" i="3" s="1"/>
  <c r="S37" i="3"/>
  <c r="R37" i="3"/>
  <c r="Q37" i="3"/>
  <c r="U37" i="3" s="1"/>
  <c r="P37" i="3"/>
  <c r="E37" i="3"/>
  <c r="O35" i="3"/>
  <c r="N35" i="3"/>
  <c r="M35" i="3"/>
  <c r="L35" i="3"/>
  <c r="K35" i="3"/>
  <c r="J35" i="3"/>
  <c r="I35" i="3"/>
  <c r="S35" i="3" s="1"/>
  <c r="H35" i="3"/>
  <c r="R35" i="3" s="1"/>
  <c r="G35" i="3"/>
  <c r="F35" i="3"/>
  <c r="C35" i="3"/>
  <c r="B35" i="3"/>
  <c r="E35" i="3" s="1"/>
  <c r="S34" i="3"/>
  <c r="R34" i="3"/>
  <c r="Q34" i="3"/>
  <c r="P34" i="3"/>
  <c r="E34" i="3"/>
  <c r="T34" i="3" s="1"/>
  <c r="O32" i="3"/>
  <c r="N32" i="3"/>
  <c r="M32" i="3"/>
  <c r="L32" i="3"/>
  <c r="K32" i="3"/>
  <c r="J32" i="3"/>
  <c r="I32" i="3"/>
  <c r="S32" i="3" s="1"/>
  <c r="H32" i="3"/>
  <c r="R32" i="3" s="1"/>
  <c r="G32" i="3"/>
  <c r="F32" i="3"/>
  <c r="C32" i="3"/>
  <c r="B32" i="3"/>
  <c r="S31" i="3"/>
  <c r="R31" i="3"/>
  <c r="Q31" i="3"/>
  <c r="P31" i="3"/>
  <c r="E31" i="3"/>
  <c r="S30" i="3"/>
  <c r="R30" i="3"/>
  <c r="Q30" i="3"/>
  <c r="P30" i="3"/>
  <c r="E30" i="3"/>
  <c r="T30" i="3" s="1"/>
  <c r="S29" i="3"/>
  <c r="R29" i="3"/>
  <c r="Q29" i="3"/>
  <c r="P29" i="3"/>
  <c r="E29" i="3"/>
  <c r="U29" i="3" s="1"/>
  <c r="S28" i="3"/>
  <c r="R28" i="3"/>
  <c r="Q28" i="3"/>
  <c r="P28" i="3"/>
  <c r="E28" i="3"/>
  <c r="T28" i="3" s="1"/>
  <c r="O26" i="3"/>
  <c r="N26" i="3"/>
  <c r="M26" i="3"/>
  <c r="L26" i="3"/>
  <c r="K26" i="3"/>
  <c r="J26" i="3"/>
  <c r="I26" i="3"/>
  <c r="S26" i="3" s="1"/>
  <c r="H26" i="3"/>
  <c r="G26" i="3"/>
  <c r="F26" i="3"/>
  <c r="C26" i="3"/>
  <c r="B26" i="3"/>
  <c r="E26" i="3" s="1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U22" i="3"/>
  <c r="T22" i="3"/>
  <c r="S22" i="3"/>
  <c r="R22" i="3"/>
  <c r="Q22" i="3"/>
  <c r="P22" i="3"/>
  <c r="E22" i="3"/>
  <c r="S21" i="3"/>
  <c r="R21" i="3"/>
  <c r="Q21" i="3"/>
  <c r="P21" i="3"/>
  <c r="E21" i="3"/>
  <c r="S20" i="3"/>
  <c r="R20" i="3"/>
  <c r="Q20" i="3"/>
  <c r="P20" i="3"/>
  <c r="E20" i="3"/>
  <c r="T20" i="3" s="1"/>
  <c r="S19" i="3"/>
  <c r="R19" i="3"/>
  <c r="Q19" i="3"/>
  <c r="P19" i="3"/>
  <c r="E19" i="3"/>
  <c r="U19" i="3" s="1"/>
  <c r="O17" i="3"/>
  <c r="N17" i="3"/>
  <c r="M17" i="3"/>
  <c r="L17" i="3"/>
  <c r="K17" i="3"/>
  <c r="J17" i="3"/>
  <c r="I17" i="3"/>
  <c r="H17" i="3"/>
  <c r="P17" i="3" s="1"/>
  <c r="G17" i="3"/>
  <c r="F17" i="3"/>
  <c r="C17" i="3"/>
  <c r="B17" i="3"/>
  <c r="E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E14" i="3"/>
  <c r="T14" i="3" s="1"/>
  <c r="S13" i="3"/>
  <c r="R13" i="3"/>
  <c r="Q13" i="3"/>
  <c r="P13" i="3"/>
  <c r="E13" i="3"/>
  <c r="U13" i="3" s="1"/>
  <c r="S12" i="3"/>
  <c r="R12" i="3"/>
  <c r="Q12" i="3"/>
  <c r="P12" i="3"/>
  <c r="E12" i="3"/>
  <c r="U12" i="3" s="1"/>
  <c r="U11" i="3"/>
  <c r="T11" i="3"/>
  <c r="S11" i="3"/>
  <c r="R11" i="3"/>
  <c r="Q11" i="3"/>
  <c r="P11" i="3"/>
  <c r="E11" i="3"/>
  <c r="S10" i="3"/>
  <c r="R10" i="3"/>
  <c r="Q10" i="3"/>
  <c r="P10" i="3"/>
  <c r="E10" i="3"/>
  <c r="U9" i="3"/>
  <c r="S9" i="3"/>
  <c r="R9" i="3"/>
  <c r="Q9" i="3"/>
  <c r="P9" i="3"/>
  <c r="E9" i="3"/>
  <c r="T9" i="3" s="1"/>
  <c r="U96" i="2"/>
  <c r="T96" i="2"/>
  <c r="S96" i="2"/>
  <c r="R96" i="2"/>
  <c r="Q96" i="2"/>
  <c r="P96" i="2"/>
  <c r="E96" i="2"/>
  <c r="S95" i="2"/>
  <c r="R95" i="2"/>
  <c r="Q95" i="2"/>
  <c r="P95" i="2"/>
  <c r="E95" i="2"/>
  <c r="U95" i="2" s="1"/>
  <c r="S94" i="2"/>
  <c r="R94" i="2"/>
  <c r="Q94" i="2"/>
  <c r="P94" i="2"/>
  <c r="E94" i="2"/>
  <c r="T94" i="2" s="1"/>
  <c r="S93" i="2"/>
  <c r="R93" i="2"/>
  <c r="Q93" i="2"/>
  <c r="P93" i="2"/>
  <c r="E93" i="2"/>
  <c r="U93" i="2" s="1"/>
  <c r="U92" i="2"/>
  <c r="T92" i="2"/>
  <c r="S92" i="2"/>
  <c r="R92" i="2"/>
  <c r="Q92" i="2"/>
  <c r="P92" i="2"/>
  <c r="E92" i="2"/>
  <c r="U91" i="2"/>
  <c r="S91" i="2"/>
  <c r="R91" i="2"/>
  <c r="Q91" i="2"/>
  <c r="P91" i="2"/>
  <c r="E91" i="2"/>
  <c r="T91" i="2" s="1"/>
  <c r="U90" i="2"/>
  <c r="T90" i="2"/>
  <c r="S90" i="2"/>
  <c r="R90" i="2"/>
  <c r="Q90" i="2"/>
  <c r="P90" i="2"/>
  <c r="E90" i="2"/>
  <c r="U89" i="2"/>
  <c r="T89" i="2"/>
  <c r="S89" i="2"/>
  <c r="R89" i="2"/>
  <c r="Q89" i="2"/>
  <c r="P89" i="2"/>
  <c r="E89" i="2"/>
  <c r="T88" i="2"/>
  <c r="S88" i="2"/>
  <c r="R88" i="2"/>
  <c r="Q88" i="2"/>
  <c r="P88" i="2"/>
  <c r="E88" i="2"/>
  <c r="U88" i="2" s="1"/>
  <c r="O75" i="2"/>
  <c r="N75" i="2"/>
  <c r="M75" i="2"/>
  <c r="L75" i="2"/>
  <c r="K75" i="2"/>
  <c r="J75" i="2"/>
  <c r="I75" i="2"/>
  <c r="H75" i="2"/>
  <c r="G75" i="2"/>
  <c r="F75" i="2"/>
  <c r="C75" i="2"/>
  <c r="B75" i="2"/>
  <c r="O74" i="2"/>
  <c r="N74" i="2"/>
  <c r="M74" i="2"/>
  <c r="L74" i="2"/>
  <c r="K74" i="2"/>
  <c r="J74" i="2"/>
  <c r="I74" i="2"/>
  <c r="H74" i="2"/>
  <c r="R74" i="2" s="1"/>
  <c r="G74" i="2"/>
  <c r="F74" i="2"/>
  <c r="C74" i="2"/>
  <c r="B74" i="2"/>
  <c r="E74" i="2" s="1"/>
  <c r="O73" i="2"/>
  <c r="N73" i="2"/>
  <c r="M73" i="2"/>
  <c r="L73" i="2"/>
  <c r="K73" i="2"/>
  <c r="J73" i="2"/>
  <c r="I73" i="2"/>
  <c r="S73" i="2" s="1"/>
  <c r="H73" i="2"/>
  <c r="R73" i="2" s="1"/>
  <c r="G73" i="2"/>
  <c r="F73" i="2"/>
  <c r="C73" i="2"/>
  <c r="B73" i="2"/>
  <c r="S72" i="2"/>
  <c r="R72" i="2"/>
  <c r="Q72" i="2"/>
  <c r="P72" i="2"/>
  <c r="E72" i="2"/>
  <c r="S71" i="2"/>
  <c r="R71" i="2"/>
  <c r="Q71" i="2"/>
  <c r="P71" i="2"/>
  <c r="E71" i="2"/>
  <c r="O69" i="2"/>
  <c r="N69" i="2"/>
  <c r="M69" i="2"/>
  <c r="L69" i="2"/>
  <c r="K69" i="2"/>
  <c r="J69" i="2"/>
  <c r="I69" i="2"/>
  <c r="H69" i="2"/>
  <c r="G69" i="2"/>
  <c r="F69" i="2"/>
  <c r="C69" i="2"/>
  <c r="B69" i="2"/>
  <c r="O68" i="2"/>
  <c r="N68" i="2"/>
  <c r="M68" i="2"/>
  <c r="L68" i="2"/>
  <c r="K68" i="2"/>
  <c r="J68" i="2"/>
  <c r="I68" i="2"/>
  <c r="H68" i="2"/>
  <c r="G68" i="2"/>
  <c r="F68" i="2"/>
  <c r="C68" i="2"/>
  <c r="B68" i="2"/>
  <c r="U67" i="2"/>
  <c r="T67" i="2"/>
  <c r="S67" i="2"/>
  <c r="R67" i="2"/>
  <c r="Q67" i="2"/>
  <c r="P67" i="2"/>
  <c r="E67" i="2"/>
  <c r="T66" i="2"/>
  <c r="S66" i="2"/>
  <c r="R66" i="2"/>
  <c r="Q66" i="2"/>
  <c r="P66" i="2"/>
  <c r="E66" i="2"/>
  <c r="U66" i="2" s="1"/>
  <c r="S65" i="2"/>
  <c r="R65" i="2"/>
  <c r="Q65" i="2"/>
  <c r="P65" i="2"/>
  <c r="E65" i="2"/>
  <c r="S64" i="2"/>
  <c r="R64" i="2"/>
  <c r="Q64" i="2"/>
  <c r="P64" i="2"/>
  <c r="E64" i="2"/>
  <c r="U64" i="2" s="1"/>
  <c r="S63" i="2"/>
  <c r="R63" i="2"/>
  <c r="Q63" i="2"/>
  <c r="P63" i="2"/>
  <c r="E63" i="2"/>
  <c r="U63" i="2" s="1"/>
  <c r="O61" i="2"/>
  <c r="N61" i="2"/>
  <c r="M61" i="2"/>
  <c r="L61" i="2"/>
  <c r="K61" i="2"/>
  <c r="J61" i="2"/>
  <c r="I61" i="2"/>
  <c r="H61" i="2"/>
  <c r="C61" i="2"/>
  <c r="B61" i="2"/>
  <c r="T60" i="2"/>
  <c r="S60" i="2"/>
  <c r="R60" i="2"/>
  <c r="Q60" i="2"/>
  <c r="P60" i="2"/>
  <c r="E60" i="2"/>
  <c r="U60" i="2" s="1"/>
  <c r="U59" i="2"/>
  <c r="S59" i="2"/>
  <c r="R59" i="2"/>
  <c r="Q59" i="2"/>
  <c r="P59" i="2"/>
  <c r="E59" i="2"/>
  <c r="T59" i="2" s="1"/>
  <c r="S58" i="2"/>
  <c r="R58" i="2"/>
  <c r="Q58" i="2"/>
  <c r="P58" i="2"/>
  <c r="E58" i="2"/>
  <c r="S57" i="2"/>
  <c r="R57" i="2"/>
  <c r="Q57" i="2"/>
  <c r="P57" i="2"/>
  <c r="E57" i="2"/>
  <c r="T57" i="2" s="1"/>
  <c r="O55" i="2"/>
  <c r="N55" i="2"/>
  <c r="M55" i="2"/>
  <c r="L55" i="2"/>
  <c r="K55" i="2"/>
  <c r="J55" i="2"/>
  <c r="I55" i="2"/>
  <c r="H55" i="2"/>
  <c r="R55" i="2" s="1"/>
  <c r="G55" i="2"/>
  <c r="F55" i="2"/>
  <c r="C55" i="2"/>
  <c r="B55" i="2"/>
  <c r="E55" i="2" s="1"/>
  <c r="S54" i="2"/>
  <c r="R54" i="2"/>
  <c r="Q54" i="2"/>
  <c r="P54" i="2"/>
  <c r="E54" i="2"/>
  <c r="T54" i="2" s="1"/>
  <c r="S53" i="2"/>
  <c r="R53" i="2"/>
  <c r="Q53" i="2"/>
  <c r="P53" i="2"/>
  <c r="E53" i="2"/>
  <c r="U53" i="2" s="1"/>
  <c r="S52" i="2"/>
  <c r="R52" i="2"/>
  <c r="Q52" i="2"/>
  <c r="P52" i="2"/>
  <c r="E52" i="2"/>
  <c r="U52" i="2" s="1"/>
  <c r="S51" i="2"/>
  <c r="R51" i="2"/>
  <c r="Q51" i="2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T49" i="2" s="1"/>
  <c r="S48" i="2"/>
  <c r="R48" i="2"/>
  <c r="Q48" i="2"/>
  <c r="P48" i="2"/>
  <c r="E48" i="2"/>
  <c r="U48" i="2" s="1"/>
  <c r="S47" i="2"/>
  <c r="R47" i="2"/>
  <c r="Q47" i="2"/>
  <c r="P47" i="2"/>
  <c r="E47" i="2"/>
  <c r="S46" i="2"/>
  <c r="R46" i="2"/>
  <c r="Q46" i="2"/>
  <c r="P46" i="2"/>
  <c r="E46" i="2"/>
  <c r="U45" i="2"/>
  <c r="T45" i="2"/>
  <c r="S45" i="2"/>
  <c r="R45" i="2"/>
  <c r="Q45" i="2"/>
  <c r="P45" i="2"/>
  <c r="E45" i="2"/>
  <c r="S44" i="2"/>
  <c r="R44" i="2"/>
  <c r="Q44" i="2"/>
  <c r="P44" i="2"/>
  <c r="E44" i="2"/>
  <c r="U44" i="2" s="1"/>
  <c r="O42" i="2"/>
  <c r="N42" i="2"/>
  <c r="M42" i="2"/>
  <c r="L42" i="2"/>
  <c r="K42" i="2"/>
  <c r="J42" i="2"/>
  <c r="I42" i="2"/>
  <c r="S42" i="2" s="1"/>
  <c r="H42" i="2"/>
  <c r="R42" i="2" s="1"/>
  <c r="G42" i="2"/>
  <c r="F42" i="2"/>
  <c r="C42" i="2"/>
  <c r="B42" i="2"/>
  <c r="S41" i="2"/>
  <c r="R41" i="2"/>
  <c r="Q41" i="2"/>
  <c r="P41" i="2"/>
  <c r="E41" i="2"/>
  <c r="U41" i="2" s="1"/>
  <c r="S40" i="2"/>
  <c r="R40" i="2"/>
  <c r="Q40" i="2"/>
  <c r="P40" i="2"/>
  <c r="E40" i="2"/>
  <c r="S39" i="2"/>
  <c r="R39" i="2"/>
  <c r="Q39" i="2"/>
  <c r="P39" i="2"/>
  <c r="E39" i="2"/>
  <c r="U39" i="2" s="1"/>
  <c r="S38" i="2"/>
  <c r="R38" i="2"/>
  <c r="Q38" i="2"/>
  <c r="P38" i="2"/>
  <c r="E38" i="2"/>
  <c r="U38" i="2" s="1"/>
  <c r="U37" i="2"/>
  <c r="T37" i="2"/>
  <c r="S37" i="2"/>
  <c r="R37" i="2"/>
  <c r="Q37" i="2"/>
  <c r="P37" i="2"/>
  <c r="E37" i="2"/>
  <c r="O35" i="2"/>
  <c r="N35" i="2"/>
  <c r="M35" i="2"/>
  <c r="L35" i="2"/>
  <c r="K35" i="2"/>
  <c r="J35" i="2"/>
  <c r="I35" i="2"/>
  <c r="S35" i="2" s="1"/>
  <c r="H35" i="2"/>
  <c r="G35" i="2"/>
  <c r="F35" i="2"/>
  <c r="C35" i="2"/>
  <c r="B35" i="2"/>
  <c r="S34" i="2"/>
  <c r="R34" i="2"/>
  <c r="Q34" i="2"/>
  <c r="U34" i="2" s="1"/>
  <c r="P34" i="2"/>
  <c r="T34" i="2" s="1"/>
  <c r="E34" i="2"/>
  <c r="O32" i="2"/>
  <c r="N32" i="2"/>
  <c r="M32" i="2"/>
  <c r="L32" i="2"/>
  <c r="K32" i="2"/>
  <c r="J32" i="2"/>
  <c r="I32" i="2"/>
  <c r="H32" i="2"/>
  <c r="G32" i="2"/>
  <c r="F32" i="2"/>
  <c r="C32" i="2"/>
  <c r="B32" i="2"/>
  <c r="E32" i="2" s="1"/>
  <c r="S31" i="2"/>
  <c r="R31" i="2"/>
  <c r="Q31" i="2"/>
  <c r="P31" i="2"/>
  <c r="E31" i="2"/>
  <c r="U31" i="2" s="1"/>
  <c r="U30" i="2"/>
  <c r="T30" i="2"/>
  <c r="S30" i="2"/>
  <c r="R30" i="2"/>
  <c r="Q30" i="2"/>
  <c r="P30" i="2"/>
  <c r="E30" i="2"/>
  <c r="S29" i="2"/>
  <c r="R29" i="2"/>
  <c r="Q29" i="2"/>
  <c r="P29" i="2"/>
  <c r="E29" i="2"/>
  <c r="U29" i="2" s="1"/>
  <c r="S28" i="2"/>
  <c r="R28" i="2"/>
  <c r="Q28" i="2"/>
  <c r="P28" i="2"/>
  <c r="E28" i="2"/>
  <c r="U28" i="2" s="1"/>
  <c r="O26" i="2"/>
  <c r="N26" i="2"/>
  <c r="M26" i="2"/>
  <c r="L26" i="2"/>
  <c r="K26" i="2"/>
  <c r="J26" i="2"/>
  <c r="I26" i="2"/>
  <c r="S26" i="2" s="1"/>
  <c r="H26" i="2"/>
  <c r="G26" i="2"/>
  <c r="F26" i="2"/>
  <c r="C26" i="2"/>
  <c r="B26" i="2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U21" i="2"/>
  <c r="S21" i="2"/>
  <c r="R21" i="2"/>
  <c r="Q21" i="2"/>
  <c r="P21" i="2"/>
  <c r="E21" i="2"/>
  <c r="T21" i="2" s="1"/>
  <c r="S20" i="2"/>
  <c r="R20" i="2"/>
  <c r="Q20" i="2"/>
  <c r="P20" i="2"/>
  <c r="E20" i="2"/>
  <c r="U20" i="2" s="1"/>
  <c r="U19" i="2"/>
  <c r="T19" i="2"/>
  <c r="S19" i="2"/>
  <c r="R19" i="2"/>
  <c r="Q19" i="2"/>
  <c r="P19" i="2"/>
  <c r="E19" i="2"/>
  <c r="O17" i="2"/>
  <c r="N17" i="2"/>
  <c r="M17" i="2"/>
  <c r="L17" i="2"/>
  <c r="K17" i="2"/>
  <c r="J17" i="2"/>
  <c r="I17" i="2"/>
  <c r="H17" i="2"/>
  <c r="G17" i="2"/>
  <c r="F17" i="2"/>
  <c r="C17" i="2"/>
  <c r="B17" i="2"/>
  <c r="E17" i="2" s="1"/>
  <c r="S16" i="2"/>
  <c r="R16" i="2"/>
  <c r="Q16" i="2"/>
  <c r="P16" i="2"/>
  <c r="E16" i="2"/>
  <c r="U16" i="2" s="1"/>
  <c r="S15" i="2"/>
  <c r="R15" i="2"/>
  <c r="Q15" i="2"/>
  <c r="P15" i="2"/>
  <c r="E15" i="2"/>
  <c r="T15" i="2" s="1"/>
  <c r="T14" i="2"/>
  <c r="S14" i="2"/>
  <c r="R14" i="2"/>
  <c r="Q14" i="2"/>
  <c r="P14" i="2"/>
  <c r="E14" i="2"/>
  <c r="U14" i="2" s="1"/>
  <c r="S13" i="2"/>
  <c r="R13" i="2"/>
  <c r="Q13" i="2"/>
  <c r="P13" i="2"/>
  <c r="E13" i="2"/>
  <c r="U13" i="2" s="1"/>
  <c r="S12" i="2"/>
  <c r="R12" i="2"/>
  <c r="Q12" i="2"/>
  <c r="P12" i="2"/>
  <c r="E12" i="2"/>
  <c r="T12" i="2" s="1"/>
  <c r="S11" i="2"/>
  <c r="R11" i="2"/>
  <c r="Q11" i="2"/>
  <c r="P11" i="2"/>
  <c r="E11" i="2"/>
  <c r="U11" i="2" s="1"/>
  <c r="S10" i="2"/>
  <c r="R10" i="2"/>
  <c r="Q10" i="2"/>
  <c r="P10" i="2"/>
  <c r="E10" i="2"/>
  <c r="U10" i="2" s="1"/>
  <c r="T9" i="2"/>
  <c r="S9" i="2"/>
  <c r="R9" i="2"/>
  <c r="Q9" i="2"/>
  <c r="P9" i="2"/>
  <c r="E9" i="2"/>
  <c r="U9" i="2" s="1"/>
  <c r="U96" i="1"/>
  <c r="T96" i="1"/>
  <c r="S96" i="1"/>
  <c r="R96" i="1"/>
  <c r="Q96" i="1"/>
  <c r="P96" i="1"/>
  <c r="E96" i="1"/>
  <c r="S95" i="1"/>
  <c r="R95" i="1"/>
  <c r="Q95" i="1"/>
  <c r="P95" i="1"/>
  <c r="E95" i="1"/>
  <c r="U94" i="1"/>
  <c r="S94" i="1"/>
  <c r="R94" i="1"/>
  <c r="Q94" i="1"/>
  <c r="P94" i="1"/>
  <c r="E94" i="1"/>
  <c r="T94" i="1" s="1"/>
  <c r="S93" i="1"/>
  <c r="R93" i="1"/>
  <c r="Q93" i="1"/>
  <c r="P93" i="1"/>
  <c r="E93" i="1"/>
  <c r="U93" i="1" s="1"/>
  <c r="S92" i="1"/>
  <c r="R92" i="1"/>
  <c r="Q92" i="1"/>
  <c r="P92" i="1"/>
  <c r="E92" i="1"/>
  <c r="T92" i="1" s="1"/>
  <c r="S91" i="1"/>
  <c r="R91" i="1"/>
  <c r="Q91" i="1"/>
  <c r="P91" i="1"/>
  <c r="E91" i="1"/>
  <c r="U91" i="1" s="1"/>
  <c r="U90" i="1"/>
  <c r="S90" i="1"/>
  <c r="R90" i="1"/>
  <c r="Q90" i="1"/>
  <c r="P90" i="1"/>
  <c r="E90" i="1"/>
  <c r="T90" i="1" s="1"/>
  <c r="U89" i="1"/>
  <c r="T89" i="1"/>
  <c r="S89" i="1"/>
  <c r="R89" i="1"/>
  <c r="Q89" i="1"/>
  <c r="P89" i="1"/>
  <c r="E89" i="1"/>
  <c r="U88" i="1"/>
  <c r="S88" i="1"/>
  <c r="R88" i="1"/>
  <c r="Q88" i="1"/>
  <c r="P88" i="1"/>
  <c r="E88" i="1"/>
  <c r="T88" i="1" s="1"/>
  <c r="O75" i="1"/>
  <c r="N75" i="1"/>
  <c r="M75" i="1"/>
  <c r="L75" i="1"/>
  <c r="K75" i="1"/>
  <c r="J75" i="1"/>
  <c r="I75" i="1"/>
  <c r="H75" i="1"/>
  <c r="G75" i="1"/>
  <c r="F75" i="1"/>
  <c r="C75" i="1"/>
  <c r="B75" i="1"/>
  <c r="O74" i="1"/>
  <c r="N74" i="1"/>
  <c r="M74" i="1"/>
  <c r="L74" i="1"/>
  <c r="K74" i="1"/>
  <c r="J74" i="1"/>
  <c r="I74" i="1"/>
  <c r="S74" i="1" s="1"/>
  <c r="H74" i="1"/>
  <c r="R74" i="1" s="1"/>
  <c r="G74" i="1"/>
  <c r="F74" i="1"/>
  <c r="C74" i="1"/>
  <c r="B74" i="1"/>
  <c r="E74" i="1" s="1"/>
  <c r="O73" i="1"/>
  <c r="N73" i="1"/>
  <c r="M73" i="1"/>
  <c r="L73" i="1"/>
  <c r="K73" i="1"/>
  <c r="J73" i="1"/>
  <c r="R73" i="1" s="1"/>
  <c r="I73" i="1"/>
  <c r="H73" i="1"/>
  <c r="G73" i="1"/>
  <c r="F73" i="1"/>
  <c r="C73" i="1"/>
  <c r="B73" i="1"/>
  <c r="T72" i="1"/>
  <c r="S72" i="1"/>
  <c r="R72" i="1"/>
  <c r="Q72" i="1"/>
  <c r="P72" i="1"/>
  <c r="E72" i="1"/>
  <c r="U72" i="1" s="1"/>
  <c r="S71" i="1"/>
  <c r="R71" i="1"/>
  <c r="Q71" i="1"/>
  <c r="P71" i="1"/>
  <c r="E71" i="1"/>
  <c r="U71" i="1" s="1"/>
  <c r="O69" i="1"/>
  <c r="N69" i="1"/>
  <c r="M69" i="1"/>
  <c r="L69" i="1"/>
  <c r="K69" i="1"/>
  <c r="J69" i="1"/>
  <c r="I69" i="1"/>
  <c r="H69" i="1"/>
  <c r="G69" i="1"/>
  <c r="F69" i="1"/>
  <c r="C69" i="1"/>
  <c r="B69" i="1"/>
  <c r="O68" i="1"/>
  <c r="N68" i="1"/>
  <c r="M68" i="1"/>
  <c r="L68" i="1"/>
  <c r="K68" i="1"/>
  <c r="J68" i="1"/>
  <c r="I68" i="1"/>
  <c r="H68" i="1"/>
  <c r="G68" i="1"/>
  <c r="F68" i="1"/>
  <c r="C68" i="1"/>
  <c r="B68" i="1"/>
  <c r="U67" i="1"/>
  <c r="T67" i="1"/>
  <c r="S67" i="1"/>
  <c r="R67" i="1"/>
  <c r="Q67" i="1"/>
  <c r="P67" i="1"/>
  <c r="E67" i="1"/>
  <c r="U66" i="1"/>
  <c r="S66" i="1"/>
  <c r="R66" i="1"/>
  <c r="Q66" i="1"/>
  <c r="P66" i="1"/>
  <c r="E66" i="1"/>
  <c r="T66" i="1" s="1"/>
  <c r="S65" i="1"/>
  <c r="R65" i="1"/>
  <c r="Q65" i="1"/>
  <c r="P65" i="1"/>
  <c r="E65" i="1"/>
  <c r="U65" i="1" s="1"/>
  <c r="U64" i="1"/>
  <c r="T64" i="1"/>
  <c r="S64" i="1"/>
  <c r="R64" i="1"/>
  <c r="Q64" i="1"/>
  <c r="P64" i="1"/>
  <c r="E64" i="1"/>
  <c r="S63" i="1"/>
  <c r="R63" i="1"/>
  <c r="Q63" i="1"/>
  <c r="P63" i="1"/>
  <c r="E63" i="1"/>
  <c r="O61" i="1"/>
  <c r="N61" i="1"/>
  <c r="M61" i="1"/>
  <c r="L61" i="1"/>
  <c r="K61" i="1"/>
  <c r="J61" i="1"/>
  <c r="I61" i="1"/>
  <c r="S61" i="1" s="1"/>
  <c r="H61" i="1"/>
  <c r="R61" i="1" s="1"/>
  <c r="C61" i="1"/>
  <c r="B61" i="1"/>
  <c r="E61" i="1" s="1"/>
  <c r="S60" i="1"/>
  <c r="R60" i="1"/>
  <c r="Q60" i="1"/>
  <c r="P60" i="1"/>
  <c r="E60" i="1"/>
  <c r="T60" i="1" s="1"/>
  <c r="S59" i="1"/>
  <c r="R59" i="1"/>
  <c r="Q59" i="1"/>
  <c r="P59" i="1"/>
  <c r="E59" i="1"/>
  <c r="T59" i="1" s="1"/>
  <c r="U58" i="1"/>
  <c r="T58" i="1"/>
  <c r="S58" i="1"/>
  <c r="R58" i="1"/>
  <c r="Q58" i="1"/>
  <c r="P58" i="1"/>
  <c r="E58" i="1"/>
  <c r="S57" i="1"/>
  <c r="R57" i="1"/>
  <c r="Q57" i="1"/>
  <c r="P57" i="1"/>
  <c r="E57" i="1"/>
  <c r="U57" i="1" s="1"/>
  <c r="O55" i="1"/>
  <c r="N55" i="1"/>
  <c r="M55" i="1"/>
  <c r="L55" i="1"/>
  <c r="K55" i="1"/>
  <c r="J55" i="1"/>
  <c r="I55" i="1"/>
  <c r="H55" i="1"/>
  <c r="G55" i="1"/>
  <c r="F55" i="1"/>
  <c r="C55" i="1"/>
  <c r="B55" i="1"/>
  <c r="E55" i="1" s="1"/>
  <c r="S54" i="1"/>
  <c r="R54" i="1"/>
  <c r="Q54" i="1"/>
  <c r="P54" i="1"/>
  <c r="E54" i="1"/>
  <c r="U54" i="1" s="1"/>
  <c r="U53" i="1"/>
  <c r="T53" i="1"/>
  <c r="S53" i="1"/>
  <c r="R53" i="1"/>
  <c r="Q53" i="1"/>
  <c r="P53" i="1"/>
  <c r="E53" i="1"/>
  <c r="T52" i="1"/>
  <c r="S52" i="1"/>
  <c r="R52" i="1"/>
  <c r="Q52" i="1"/>
  <c r="P52" i="1"/>
  <c r="E52" i="1"/>
  <c r="U52" i="1" s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T49" i="1" s="1"/>
  <c r="S48" i="1"/>
  <c r="R48" i="1"/>
  <c r="Q48" i="1"/>
  <c r="P48" i="1"/>
  <c r="E48" i="1"/>
  <c r="T48" i="1" s="1"/>
  <c r="S47" i="1"/>
  <c r="R47" i="1"/>
  <c r="Q47" i="1"/>
  <c r="P47" i="1"/>
  <c r="E47" i="1"/>
  <c r="T47" i="1" s="1"/>
  <c r="U46" i="1"/>
  <c r="T46" i="1"/>
  <c r="S46" i="1"/>
  <c r="R46" i="1"/>
  <c r="Q46" i="1"/>
  <c r="P46" i="1"/>
  <c r="E46" i="1"/>
  <c r="S45" i="1"/>
  <c r="R45" i="1"/>
  <c r="Q45" i="1"/>
  <c r="P45" i="1"/>
  <c r="E45" i="1"/>
  <c r="T44" i="1"/>
  <c r="S44" i="1"/>
  <c r="R44" i="1"/>
  <c r="Q44" i="1"/>
  <c r="P44" i="1"/>
  <c r="E44" i="1"/>
  <c r="U44" i="1" s="1"/>
  <c r="O42" i="1"/>
  <c r="N42" i="1"/>
  <c r="M42" i="1"/>
  <c r="L42" i="1"/>
  <c r="K42" i="1"/>
  <c r="J42" i="1"/>
  <c r="I42" i="1"/>
  <c r="H42" i="1"/>
  <c r="G42" i="1"/>
  <c r="F42" i="1"/>
  <c r="C42" i="1"/>
  <c r="B42" i="1"/>
  <c r="E42" i="1" s="1"/>
  <c r="U41" i="1"/>
  <c r="S41" i="1"/>
  <c r="R41" i="1"/>
  <c r="Q41" i="1"/>
  <c r="P41" i="1"/>
  <c r="E41" i="1"/>
  <c r="T41" i="1" s="1"/>
  <c r="S40" i="1"/>
  <c r="R40" i="1"/>
  <c r="Q40" i="1"/>
  <c r="P40" i="1"/>
  <c r="E40" i="1"/>
  <c r="S39" i="1"/>
  <c r="R39" i="1"/>
  <c r="Q39" i="1"/>
  <c r="P39" i="1"/>
  <c r="E39" i="1"/>
  <c r="U39" i="1" s="1"/>
  <c r="S38" i="1"/>
  <c r="R38" i="1"/>
  <c r="Q38" i="1"/>
  <c r="P38" i="1"/>
  <c r="E38" i="1"/>
  <c r="T38" i="1" s="1"/>
  <c r="S37" i="1"/>
  <c r="R37" i="1"/>
  <c r="Q37" i="1"/>
  <c r="U37" i="1" s="1"/>
  <c r="P37" i="1"/>
  <c r="E37" i="1"/>
  <c r="O35" i="1"/>
  <c r="N35" i="1"/>
  <c r="M35" i="1"/>
  <c r="L35" i="1"/>
  <c r="K35" i="1"/>
  <c r="J35" i="1"/>
  <c r="I35" i="1"/>
  <c r="Q35" i="1" s="1"/>
  <c r="H35" i="1"/>
  <c r="P35" i="1" s="1"/>
  <c r="G35" i="1"/>
  <c r="F35" i="1"/>
  <c r="C35" i="1"/>
  <c r="B35" i="1"/>
  <c r="E35" i="1" s="1"/>
  <c r="S34" i="1"/>
  <c r="R34" i="1"/>
  <c r="Q34" i="1"/>
  <c r="P34" i="1"/>
  <c r="E34" i="1"/>
  <c r="O32" i="1"/>
  <c r="N32" i="1"/>
  <c r="M32" i="1"/>
  <c r="L32" i="1"/>
  <c r="K32" i="1"/>
  <c r="J32" i="1"/>
  <c r="R32" i="1" s="1"/>
  <c r="I32" i="1"/>
  <c r="H32" i="1"/>
  <c r="G32" i="1"/>
  <c r="F32" i="1"/>
  <c r="C32" i="1"/>
  <c r="B32" i="1"/>
  <c r="E32" i="1" s="1"/>
  <c r="S31" i="1"/>
  <c r="R31" i="1"/>
  <c r="Q31" i="1"/>
  <c r="U31" i="1" s="1"/>
  <c r="P31" i="1"/>
  <c r="E31" i="1"/>
  <c r="S30" i="1"/>
  <c r="R30" i="1"/>
  <c r="Q30" i="1"/>
  <c r="P30" i="1"/>
  <c r="E30" i="1"/>
  <c r="S29" i="1"/>
  <c r="R29" i="1"/>
  <c r="Q29" i="1"/>
  <c r="P29" i="1"/>
  <c r="E29" i="1"/>
  <c r="S28" i="1"/>
  <c r="R28" i="1"/>
  <c r="Q28" i="1"/>
  <c r="P28" i="1"/>
  <c r="E28" i="1"/>
  <c r="U28" i="1" s="1"/>
  <c r="O26" i="1"/>
  <c r="N26" i="1"/>
  <c r="M26" i="1"/>
  <c r="L26" i="1"/>
  <c r="K26" i="1"/>
  <c r="J26" i="1"/>
  <c r="I26" i="1"/>
  <c r="H26" i="1"/>
  <c r="G26" i="1"/>
  <c r="F26" i="1"/>
  <c r="C26" i="1"/>
  <c r="B26" i="1"/>
  <c r="U25" i="1"/>
  <c r="S25" i="1"/>
  <c r="R25" i="1"/>
  <c r="Q25" i="1"/>
  <c r="P25" i="1"/>
  <c r="E25" i="1"/>
  <c r="T25" i="1" s="1"/>
  <c r="T24" i="1"/>
  <c r="S24" i="1"/>
  <c r="R24" i="1"/>
  <c r="Q24" i="1"/>
  <c r="P24" i="1"/>
  <c r="E24" i="1"/>
  <c r="U24" i="1" s="1"/>
  <c r="S23" i="1"/>
  <c r="R23" i="1"/>
  <c r="Q23" i="1"/>
  <c r="P23" i="1"/>
  <c r="T23" i="1" s="1"/>
  <c r="E23" i="1"/>
  <c r="S22" i="1"/>
  <c r="R22" i="1"/>
  <c r="Q22" i="1"/>
  <c r="P22" i="1"/>
  <c r="E22" i="1"/>
  <c r="S21" i="1"/>
  <c r="R21" i="1"/>
  <c r="Q21" i="1"/>
  <c r="P21" i="1"/>
  <c r="E21" i="1"/>
  <c r="T21" i="1" s="1"/>
  <c r="S20" i="1"/>
  <c r="R20" i="1"/>
  <c r="Q20" i="1"/>
  <c r="P20" i="1"/>
  <c r="E20" i="1"/>
  <c r="T20" i="1" s="1"/>
  <c r="S19" i="1"/>
  <c r="R19" i="1"/>
  <c r="Q19" i="1"/>
  <c r="P19" i="1"/>
  <c r="E19" i="1"/>
  <c r="U19" i="1" s="1"/>
  <c r="O17" i="1"/>
  <c r="N17" i="1"/>
  <c r="M17" i="1"/>
  <c r="L17" i="1"/>
  <c r="K17" i="1"/>
  <c r="J17" i="1"/>
  <c r="R17" i="1" s="1"/>
  <c r="I17" i="1"/>
  <c r="H17" i="1"/>
  <c r="G17" i="1"/>
  <c r="F17" i="1"/>
  <c r="C17" i="1"/>
  <c r="B17" i="1"/>
  <c r="U16" i="1"/>
  <c r="T16" i="1"/>
  <c r="S16" i="1"/>
  <c r="R16" i="1"/>
  <c r="Q16" i="1"/>
  <c r="P16" i="1"/>
  <c r="E16" i="1"/>
  <c r="S15" i="1"/>
  <c r="R15" i="1"/>
  <c r="Q15" i="1"/>
  <c r="U15" i="1" s="1"/>
  <c r="P15" i="1"/>
  <c r="E15" i="1"/>
  <c r="T15" i="1" s="1"/>
  <c r="S14" i="1"/>
  <c r="R14" i="1"/>
  <c r="Q14" i="1"/>
  <c r="P14" i="1"/>
  <c r="T14" i="1" s="1"/>
  <c r="E14" i="1"/>
  <c r="U14" i="1" s="1"/>
  <c r="T13" i="1"/>
  <c r="S13" i="1"/>
  <c r="R13" i="1"/>
  <c r="Q13" i="1"/>
  <c r="U13" i="1" s="1"/>
  <c r="P13" i="1"/>
  <c r="E13" i="1"/>
  <c r="S12" i="1"/>
  <c r="R12" i="1"/>
  <c r="Q12" i="1"/>
  <c r="P12" i="1"/>
  <c r="E12" i="1"/>
  <c r="S11" i="1"/>
  <c r="R11" i="1"/>
  <c r="Q11" i="1"/>
  <c r="P11" i="1"/>
  <c r="E11" i="1"/>
  <c r="S10" i="1"/>
  <c r="R10" i="1"/>
  <c r="Q10" i="1"/>
  <c r="P10" i="1"/>
  <c r="E10" i="1"/>
  <c r="U9" i="1"/>
  <c r="S9" i="1"/>
  <c r="R9" i="1"/>
  <c r="Q9" i="1"/>
  <c r="P9" i="1"/>
  <c r="E9" i="1"/>
  <c r="U29" i="1" l="1"/>
  <c r="T29" i="1"/>
  <c r="S73" i="1"/>
  <c r="U21" i="3"/>
  <c r="T21" i="3"/>
  <c r="E68" i="4"/>
  <c r="E61" i="5"/>
  <c r="R74" i="5"/>
  <c r="U37" i="7"/>
  <c r="T37" i="7"/>
  <c r="U57" i="8"/>
  <c r="T57" i="8"/>
  <c r="U15" i="10"/>
  <c r="T15" i="10"/>
  <c r="U23" i="10"/>
  <c r="T23" i="10"/>
  <c r="T65" i="11"/>
  <c r="U65" i="11"/>
  <c r="U22" i="14"/>
  <c r="T22" i="14"/>
  <c r="U66" i="14"/>
  <c r="T66" i="14"/>
  <c r="R32" i="15"/>
  <c r="T92" i="16"/>
  <c r="U92" i="16"/>
  <c r="U47" i="22"/>
  <c r="T47" i="22"/>
  <c r="U22" i="23"/>
  <c r="T22" i="23"/>
  <c r="T41" i="24"/>
  <c r="U41" i="24"/>
  <c r="U22" i="27"/>
  <c r="U72" i="36"/>
  <c r="T72" i="36"/>
  <c r="U28" i="22"/>
  <c r="T28" i="22"/>
  <c r="T30" i="24"/>
  <c r="U30" i="24"/>
  <c r="T40" i="25"/>
  <c r="U40" i="25"/>
  <c r="U29" i="28"/>
  <c r="T29" i="28"/>
  <c r="U10" i="35"/>
  <c r="T10" i="35"/>
  <c r="U51" i="42"/>
  <c r="T51" i="42"/>
  <c r="U64" i="9"/>
  <c r="T64" i="9"/>
  <c r="T39" i="10"/>
  <c r="U39" i="10"/>
  <c r="U71" i="15"/>
  <c r="T71" i="15"/>
  <c r="U10" i="3"/>
  <c r="T10" i="3"/>
  <c r="U16" i="4"/>
  <c r="T16" i="4"/>
  <c r="T47" i="6"/>
  <c r="U47" i="6"/>
  <c r="T49" i="8"/>
  <c r="U49" i="8"/>
  <c r="P35" i="9"/>
  <c r="T60" i="9"/>
  <c r="U60" i="9"/>
  <c r="T72" i="11"/>
  <c r="U72" i="11"/>
  <c r="E69" i="12"/>
  <c r="U89" i="12"/>
  <c r="T89" i="12"/>
  <c r="U93" i="12"/>
  <c r="T93" i="12"/>
  <c r="T40" i="13"/>
  <c r="U64" i="13"/>
  <c r="T64" i="13"/>
  <c r="U38" i="14"/>
  <c r="T38" i="14"/>
  <c r="U29" i="15"/>
  <c r="T29" i="15"/>
  <c r="Q35" i="17"/>
  <c r="T40" i="17"/>
  <c r="U40" i="17"/>
  <c r="U11" i="21"/>
  <c r="T11" i="21"/>
  <c r="U31" i="21"/>
  <c r="T31" i="21"/>
  <c r="Q35" i="22"/>
  <c r="P26" i="23"/>
  <c r="Q17" i="24"/>
  <c r="S17" i="24"/>
  <c r="T21" i="28"/>
  <c r="U21" i="28"/>
  <c r="U58" i="35"/>
  <c r="T58" i="35"/>
  <c r="U89" i="36"/>
  <c r="T89" i="36"/>
  <c r="U64" i="17"/>
  <c r="T64" i="17"/>
  <c r="T10" i="1"/>
  <c r="P17" i="1"/>
  <c r="E68" i="1"/>
  <c r="T37" i="3"/>
  <c r="P87" i="3"/>
  <c r="T12" i="4"/>
  <c r="U12" i="4"/>
  <c r="E32" i="4"/>
  <c r="E74" i="4"/>
  <c r="S74" i="5"/>
  <c r="U66" i="7"/>
  <c r="T66" i="7"/>
  <c r="E17" i="8"/>
  <c r="S35" i="9"/>
  <c r="U23" i="11"/>
  <c r="Q26" i="11"/>
  <c r="U93" i="11"/>
  <c r="T93" i="11"/>
  <c r="P35" i="12"/>
  <c r="E74" i="13"/>
  <c r="U46" i="14"/>
  <c r="T46" i="14"/>
  <c r="P17" i="15"/>
  <c r="U37" i="15"/>
  <c r="T37" i="15"/>
  <c r="U72" i="16"/>
  <c r="T72" i="16"/>
  <c r="T60" i="17"/>
  <c r="U60" i="17"/>
  <c r="U46" i="35"/>
  <c r="T46" i="35"/>
  <c r="U45" i="1"/>
  <c r="T45" i="1"/>
  <c r="U89" i="11"/>
  <c r="T89" i="11"/>
  <c r="U37" i="19"/>
  <c r="T37" i="19"/>
  <c r="T65" i="19"/>
  <c r="U65" i="19"/>
  <c r="T92" i="26"/>
  <c r="U92" i="26"/>
  <c r="U38" i="30"/>
  <c r="T28" i="31"/>
  <c r="U28" i="31"/>
  <c r="T15" i="35"/>
  <c r="U15" i="35"/>
  <c r="U57" i="55"/>
  <c r="T57" i="55"/>
  <c r="U34" i="7"/>
  <c r="T34" i="7"/>
  <c r="U92" i="9"/>
  <c r="T92" i="9"/>
  <c r="U30" i="1"/>
  <c r="T30" i="1"/>
  <c r="U95" i="1"/>
  <c r="T95" i="1"/>
  <c r="U71" i="2"/>
  <c r="T71" i="2"/>
  <c r="S35" i="4"/>
  <c r="T54" i="8"/>
  <c r="U54" i="8"/>
  <c r="E73" i="8"/>
  <c r="U13" i="9"/>
  <c r="T13" i="9"/>
  <c r="U24" i="10"/>
  <c r="T24" i="10"/>
  <c r="T19" i="11"/>
  <c r="U19" i="11"/>
  <c r="E26" i="15"/>
  <c r="U93" i="16"/>
  <c r="T93" i="16"/>
  <c r="U88" i="26"/>
  <c r="T88" i="26"/>
  <c r="T72" i="33"/>
  <c r="U72" i="33"/>
  <c r="U49" i="16"/>
  <c r="U45" i="19"/>
  <c r="T45" i="19"/>
  <c r="U20" i="22"/>
  <c r="U44" i="34"/>
  <c r="T44" i="34"/>
  <c r="T52" i="13"/>
  <c r="T90" i="23"/>
  <c r="T72" i="26"/>
  <c r="U72" i="26"/>
  <c r="U53" i="34"/>
  <c r="T53" i="34"/>
  <c r="U12" i="52"/>
  <c r="T12" i="52"/>
  <c r="U67" i="52"/>
  <c r="T67" i="52"/>
  <c r="U90" i="52"/>
  <c r="T90" i="52"/>
  <c r="U23" i="7"/>
  <c r="T23" i="7"/>
  <c r="U30" i="7"/>
  <c r="U46" i="7"/>
  <c r="T46" i="7"/>
  <c r="T29" i="8"/>
  <c r="U40" i="9"/>
  <c r="U49" i="9"/>
  <c r="T49" i="9"/>
  <c r="T96" i="10"/>
  <c r="U96" i="10"/>
  <c r="T21" i="12"/>
  <c r="U21" i="12"/>
  <c r="T37" i="13"/>
  <c r="U41" i="13"/>
  <c r="T41" i="13"/>
  <c r="T60" i="13"/>
  <c r="U34" i="15"/>
  <c r="T34" i="15"/>
  <c r="U41" i="15"/>
  <c r="U57" i="16"/>
  <c r="T66" i="18"/>
  <c r="R68" i="1"/>
  <c r="T53" i="2"/>
  <c r="T72" i="3"/>
  <c r="T38" i="5"/>
  <c r="E17" i="6"/>
  <c r="T19" i="7"/>
  <c r="U19" i="7"/>
  <c r="U31" i="7"/>
  <c r="T31" i="7"/>
  <c r="P73" i="7"/>
  <c r="R73" i="7"/>
  <c r="U21" i="8"/>
  <c r="R73" i="8"/>
  <c r="T9" i="9"/>
  <c r="U41" i="9"/>
  <c r="T41" i="9"/>
  <c r="T44" i="9"/>
  <c r="T31" i="11"/>
  <c r="U94" i="14"/>
  <c r="T11" i="15"/>
  <c r="U11" i="15"/>
  <c r="U22" i="15"/>
  <c r="T45" i="15"/>
  <c r="T54" i="18"/>
  <c r="U88" i="22"/>
  <c r="T88" i="22"/>
  <c r="T28" i="26"/>
  <c r="U13" i="29"/>
  <c r="T13" i="29"/>
  <c r="T20" i="29"/>
  <c r="U19" i="30"/>
  <c r="T19" i="30"/>
  <c r="U39" i="30"/>
  <c r="T39" i="30"/>
  <c r="T67" i="30"/>
  <c r="U67" i="30"/>
  <c r="S73" i="30"/>
  <c r="T94" i="30"/>
  <c r="U94" i="30"/>
  <c r="T9" i="31"/>
  <c r="U94" i="32"/>
  <c r="T94" i="32"/>
  <c r="U14" i="33"/>
  <c r="T14" i="33"/>
  <c r="T66" i="33"/>
  <c r="U66" i="33"/>
  <c r="U29" i="48"/>
  <c r="T29" i="48"/>
  <c r="S73" i="49"/>
  <c r="Q73" i="49"/>
  <c r="U49" i="51"/>
  <c r="T49" i="51"/>
  <c r="E74" i="51"/>
  <c r="T102" i="1"/>
  <c r="T57" i="1"/>
  <c r="T71" i="1"/>
  <c r="U72" i="2"/>
  <c r="T72" i="2"/>
  <c r="U34" i="3"/>
  <c r="U58" i="3"/>
  <c r="T58" i="3"/>
  <c r="P74" i="6"/>
  <c r="Q73" i="7"/>
  <c r="S17" i="8"/>
  <c r="Q73" i="8"/>
  <c r="T93" i="8"/>
  <c r="T21" i="9"/>
  <c r="T12" i="10"/>
  <c r="P74" i="10"/>
  <c r="U20" i="11"/>
  <c r="T20" i="11"/>
  <c r="T66" i="11"/>
  <c r="T10" i="12"/>
  <c r="U95" i="14"/>
  <c r="T95" i="14"/>
  <c r="U23" i="15"/>
  <c r="T23" i="15"/>
  <c r="T94" i="16"/>
  <c r="U94" i="16"/>
  <c r="U10" i="17"/>
  <c r="T10" i="17"/>
  <c r="S74" i="17"/>
  <c r="U51" i="18"/>
  <c r="T51" i="18"/>
  <c r="E17" i="20"/>
  <c r="U72" i="20"/>
  <c r="T72" i="20"/>
  <c r="U44" i="21"/>
  <c r="T44" i="21"/>
  <c r="U53" i="22"/>
  <c r="T53" i="22"/>
  <c r="T34" i="25"/>
  <c r="T29" i="26"/>
  <c r="U29" i="26"/>
  <c r="T21" i="29"/>
  <c r="U21" i="29"/>
  <c r="U41" i="29"/>
  <c r="T41" i="29"/>
  <c r="T41" i="42"/>
  <c r="U41" i="42"/>
  <c r="T11" i="50"/>
  <c r="U11" i="50"/>
  <c r="U34" i="50"/>
  <c r="T34" i="50"/>
  <c r="T11" i="55"/>
  <c r="U11" i="55"/>
  <c r="T60" i="12"/>
  <c r="U60" i="12"/>
  <c r="U22" i="13"/>
  <c r="T22" i="13"/>
  <c r="U52" i="14"/>
  <c r="T52" i="14"/>
  <c r="T19" i="15"/>
  <c r="U19" i="15"/>
  <c r="T46" i="18"/>
  <c r="U66" i="26"/>
  <c r="T66" i="26"/>
  <c r="T14" i="48"/>
  <c r="U14" i="48"/>
  <c r="U90" i="12"/>
  <c r="T90" i="12"/>
  <c r="T31" i="14"/>
  <c r="U31" i="14"/>
  <c r="T48" i="31"/>
  <c r="U48" i="31"/>
  <c r="U31" i="49"/>
  <c r="T31" i="49"/>
  <c r="U15" i="7"/>
  <c r="T15" i="7"/>
  <c r="U46" i="28"/>
  <c r="T46" i="28"/>
  <c r="U44" i="12"/>
  <c r="U54" i="4"/>
  <c r="T54" i="4"/>
  <c r="U15" i="8"/>
  <c r="T15" i="8"/>
  <c r="U67" i="8"/>
  <c r="T15" i="13"/>
  <c r="U15" i="13"/>
  <c r="U38" i="13"/>
  <c r="T38" i="13"/>
  <c r="U57" i="13"/>
  <c r="U40" i="14"/>
  <c r="T40" i="14"/>
  <c r="T48" i="14"/>
  <c r="U48" i="14"/>
  <c r="U67" i="16"/>
  <c r="T67" i="16"/>
  <c r="U20" i="18"/>
  <c r="T20" i="18"/>
  <c r="U11" i="19"/>
  <c r="T11" i="19"/>
  <c r="U15" i="28"/>
  <c r="T15" i="28"/>
  <c r="R73" i="28"/>
  <c r="T12" i="30"/>
  <c r="U12" i="30"/>
  <c r="U15" i="30"/>
  <c r="U90" i="39"/>
  <c r="T90" i="39"/>
  <c r="U23" i="55"/>
  <c r="T23" i="55"/>
  <c r="U37" i="8"/>
  <c r="T37" i="8"/>
  <c r="T66" i="13"/>
  <c r="U66" i="13"/>
  <c r="U12" i="1"/>
  <c r="T12" i="1"/>
  <c r="T54" i="1"/>
  <c r="U46" i="2"/>
  <c r="T46" i="2"/>
  <c r="U58" i="2"/>
  <c r="T58" i="2"/>
  <c r="U31" i="3"/>
  <c r="T31" i="3"/>
  <c r="T38" i="3"/>
  <c r="U10" i="9"/>
  <c r="E61" i="10"/>
  <c r="S74" i="10"/>
  <c r="U88" i="10"/>
  <c r="U16" i="11"/>
  <c r="U59" i="11"/>
  <c r="T59" i="11"/>
  <c r="T46" i="13"/>
  <c r="U46" i="13"/>
  <c r="E35" i="2"/>
  <c r="T19" i="3"/>
  <c r="E68" i="7"/>
  <c r="U90" i="7"/>
  <c r="U10" i="8"/>
  <c r="U57" i="10"/>
  <c r="T57" i="10"/>
  <c r="U89" i="10"/>
  <c r="T89" i="10"/>
  <c r="U11" i="13"/>
  <c r="T11" i="13"/>
  <c r="P68" i="14"/>
  <c r="T16" i="16"/>
  <c r="T39" i="16"/>
  <c r="T59" i="16"/>
  <c r="U59" i="16"/>
  <c r="U38" i="17"/>
  <c r="U93" i="17"/>
  <c r="T93" i="17"/>
  <c r="U10" i="20"/>
  <c r="U41" i="21"/>
  <c r="T41" i="21"/>
  <c r="T15" i="25"/>
  <c r="Q17" i="26"/>
  <c r="S17" i="26"/>
  <c r="U10" i="27"/>
  <c r="Q17" i="27"/>
  <c r="T14" i="29"/>
  <c r="U14" i="29"/>
  <c r="U29" i="29"/>
  <c r="T96" i="29"/>
  <c r="U96" i="29"/>
  <c r="U16" i="30"/>
  <c r="T16" i="30"/>
  <c r="T24" i="30"/>
  <c r="U24" i="30"/>
  <c r="U64" i="30"/>
  <c r="T64" i="30"/>
  <c r="U31" i="37"/>
  <c r="T31" i="37"/>
  <c r="U30" i="45"/>
  <c r="T30" i="45"/>
  <c r="U88" i="54"/>
  <c r="T88" i="54"/>
  <c r="E42" i="4"/>
  <c r="U46" i="4"/>
  <c r="T46" i="4"/>
  <c r="U19" i="8"/>
  <c r="T19" i="8"/>
  <c r="U66" i="10"/>
  <c r="T66" i="10"/>
  <c r="U91" i="11"/>
  <c r="T91" i="11"/>
  <c r="S35" i="16"/>
  <c r="U40" i="16"/>
  <c r="T40" i="16"/>
  <c r="U58" i="17"/>
  <c r="T58" i="17"/>
  <c r="T19" i="25"/>
  <c r="U19" i="25"/>
  <c r="U14" i="26"/>
  <c r="T14" i="26"/>
  <c r="R17" i="27"/>
  <c r="U37" i="27"/>
  <c r="T37" i="27"/>
  <c r="U39" i="32"/>
  <c r="T39" i="32"/>
  <c r="T47" i="37"/>
  <c r="U47" i="37"/>
  <c r="U51" i="37"/>
  <c r="T51" i="37"/>
  <c r="U19" i="51"/>
  <c r="T19" i="51"/>
  <c r="T67" i="53"/>
  <c r="U67" i="53"/>
  <c r="T91" i="4"/>
  <c r="T52" i="9"/>
  <c r="S17" i="15"/>
  <c r="U54" i="16"/>
  <c r="T54" i="16"/>
  <c r="U22" i="19"/>
  <c r="T22" i="19"/>
  <c r="T51" i="1"/>
  <c r="T16" i="2"/>
  <c r="T38" i="2"/>
  <c r="U54" i="2"/>
  <c r="T66" i="17"/>
  <c r="T90" i="19"/>
  <c r="U90" i="19"/>
  <c r="U63" i="1"/>
  <c r="T63" i="1"/>
  <c r="U10" i="4"/>
  <c r="T38" i="4"/>
  <c r="U38" i="4"/>
  <c r="E73" i="6"/>
  <c r="U16" i="7"/>
  <c r="T71" i="8"/>
  <c r="U53" i="10"/>
  <c r="T93" i="10"/>
  <c r="U31" i="13"/>
  <c r="T31" i="13"/>
  <c r="E35" i="13"/>
  <c r="Q32" i="14"/>
  <c r="U57" i="14"/>
  <c r="T57" i="14"/>
  <c r="P73" i="15"/>
  <c r="U93" i="15"/>
  <c r="T46" i="17"/>
  <c r="T89" i="17"/>
  <c r="U60" i="18"/>
  <c r="T60" i="18"/>
  <c r="T41" i="23"/>
  <c r="U41" i="23"/>
  <c r="U53" i="23"/>
  <c r="T53" i="23"/>
  <c r="E26" i="27"/>
  <c r="U45" i="27"/>
  <c r="T45" i="27"/>
  <c r="U72" i="27"/>
  <c r="T72" i="27"/>
  <c r="U64" i="28"/>
  <c r="T64" i="28"/>
  <c r="T93" i="29"/>
  <c r="U93" i="29"/>
  <c r="U95" i="39"/>
  <c r="T95" i="39"/>
  <c r="U15" i="40"/>
  <c r="T15" i="40"/>
  <c r="U60" i="41"/>
  <c r="T60" i="41"/>
  <c r="U52" i="12"/>
  <c r="T46" i="16"/>
  <c r="T21" i="20"/>
  <c r="U21" i="20"/>
  <c r="U60" i="27"/>
  <c r="T60" i="27"/>
  <c r="T31" i="2"/>
  <c r="U11" i="9"/>
  <c r="T11" i="9"/>
  <c r="T41" i="10"/>
  <c r="T37" i="12"/>
  <c r="U46" i="26"/>
  <c r="T46" i="26"/>
  <c r="R35" i="1"/>
  <c r="P35" i="2"/>
  <c r="R35" i="2"/>
  <c r="U47" i="2"/>
  <c r="T47" i="2"/>
  <c r="T16" i="3"/>
  <c r="T21" i="5"/>
  <c r="Q74" i="6"/>
  <c r="P68" i="7"/>
  <c r="U38" i="10"/>
  <c r="T38" i="10"/>
  <c r="U45" i="10"/>
  <c r="T22" i="12"/>
  <c r="Q73" i="15"/>
  <c r="U94" i="15"/>
  <c r="T94" i="15"/>
  <c r="T20" i="16"/>
  <c r="U25" i="16"/>
  <c r="T25" i="16"/>
  <c r="T54" i="17"/>
  <c r="U90" i="17"/>
  <c r="T90" i="17"/>
  <c r="U9" i="18"/>
  <c r="S73" i="19"/>
  <c r="T30" i="20"/>
  <c r="U30" i="20"/>
  <c r="T38" i="20"/>
  <c r="U38" i="20"/>
  <c r="T90" i="20"/>
  <c r="U90" i="20"/>
  <c r="U37" i="23"/>
  <c r="T37" i="23"/>
  <c r="P87" i="24"/>
  <c r="T95" i="24"/>
  <c r="T11" i="25"/>
  <c r="U48" i="28"/>
  <c r="T48" i="28"/>
  <c r="T12" i="37"/>
  <c r="U12" i="37"/>
  <c r="T16" i="37"/>
  <c r="U16" i="37"/>
  <c r="T20" i="37"/>
  <c r="U20" i="37"/>
  <c r="E17" i="39"/>
  <c r="T13" i="41"/>
  <c r="U13" i="41"/>
  <c r="T10" i="2"/>
  <c r="P17" i="4"/>
  <c r="R17" i="4"/>
  <c r="E42" i="2"/>
  <c r="U13" i="5"/>
  <c r="T13" i="5"/>
  <c r="S35" i="1"/>
  <c r="R74" i="6"/>
  <c r="U95" i="7"/>
  <c r="U14" i="11"/>
  <c r="T14" i="11"/>
  <c r="U96" i="12"/>
  <c r="T96" i="12"/>
  <c r="T19" i="13"/>
  <c r="U29" i="14"/>
  <c r="T29" i="14"/>
  <c r="U67" i="15"/>
  <c r="U13" i="16"/>
  <c r="Q73" i="17"/>
  <c r="T10" i="27"/>
  <c r="T14" i="27"/>
  <c r="P87" i="35"/>
  <c r="U88" i="36"/>
  <c r="T88" i="36"/>
  <c r="U96" i="36"/>
  <c r="T96" i="36"/>
  <c r="U13" i="39"/>
  <c r="T13" i="39"/>
  <c r="T92" i="40"/>
  <c r="T9" i="41"/>
  <c r="U9" i="41"/>
  <c r="U50" i="16"/>
  <c r="T50" i="16"/>
  <c r="U10" i="51"/>
  <c r="T10" i="51"/>
  <c r="U34" i="8"/>
  <c r="T34" i="8"/>
  <c r="R87" i="1"/>
  <c r="U57" i="2"/>
  <c r="U23" i="3"/>
  <c r="T23" i="3"/>
  <c r="U30" i="3"/>
  <c r="E17" i="5"/>
  <c r="T50" i="5"/>
  <c r="U30" i="15"/>
  <c r="T52" i="21"/>
  <c r="U52" i="21"/>
  <c r="T30" i="13"/>
  <c r="T16" i="15"/>
  <c r="U16" i="15"/>
  <c r="U22" i="26"/>
  <c r="T22" i="26"/>
  <c r="T44" i="27"/>
  <c r="U92" i="27"/>
  <c r="T92" i="27"/>
  <c r="U96" i="27"/>
  <c r="T96" i="27"/>
  <c r="U12" i="36"/>
  <c r="T12" i="36"/>
  <c r="T25" i="38"/>
  <c r="U25" i="38"/>
  <c r="T40" i="1"/>
  <c r="T12" i="3"/>
  <c r="T23" i="4"/>
  <c r="U23" i="4"/>
  <c r="T57" i="6"/>
  <c r="T20" i="2"/>
  <c r="U11" i="4"/>
  <c r="T11" i="4"/>
  <c r="U96" i="7"/>
  <c r="T96" i="7"/>
  <c r="P35" i="8"/>
  <c r="P74" i="12"/>
  <c r="Q87" i="12"/>
  <c r="P17" i="14"/>
  <c r="T92" i="14"/>
  <c r="S73" i="15"/>
  <c r="T9" i="16"/>
  <c r="U14" i="16"/>
  <c r="T14" i="16"/>
  <c r="T71" i="16"/>
  <c r="U71" i="16"/>
  <c r="U14" i="23"/>
  <c r="T14" i="23"/>
  <c r="U13" i="24"/>
  <c r="T13" i="24"/>
  <c r="U21" i="24"/>
  <c r="T21" i="24"/>
  <c r="S74" i="24"/>
  <c r="U11" i="26"/>
  <c r="T11" i="26"/>
  <c r="T15" i="27"/>
  <c r="U15" i="27"/>
  <c r="U66" i="27"/>
  <c r="T66" i="27"/>
  <c r="S17" i="35"/>
  <c r="Q73" i="39"/>
  <c r="T65" i="2"/>
  <c r="U65" i="2"/>
  <c r="T92" i="20"/>
  <c r="U92" i="20"/>
  <c r="U21" i="22"/>
  <c r="T21" i="22"/>
  <c r="U12" i="21"/>
  <c r="U66" i="6"/>
  <c r="T66" i="6"/>
  <c r="U96" i="6"/>
  <c r="T60" i="8"/>
  <c r="U60" i="8"/>
  <c r="U34" i="12"/>
  <c r="T34" i="12"/>
  <c r="U94" i="19"/>
  <c r="T94" i="19"/>
  <c r="E17" i="1"/>
  <c r="U20" i="1"/>
  <c r="Q32" i="1"/>
  <c r="P73" i="1"/>
  <c r="U20" i="3"/>
  <c r="T19" i="6"/>
  <c r="R26" i="6"/>
  <c r="T71" i="7"/>
  <c r="S35" i="8"/>
  <c r="U14" i="10"/>
  <c r="U88" i="11"/>
  <c r="T88" i="11"/>
  <c r="S74" i="12"/>
  <c r="U23" i="13"/>
  <c r="S17" i="14"/>
  <c r="T21" i="14"/>
  <c r="U89" i="14"/>
  <c r="T89" i="14"/>
  <c r="T10" i="16"/>
  <c r="U10" i="16"/>
  <c r="U23" i="17"/>
  <c r="T95" i="19"/>
  <c r="U95" i="19"/>
  <c r="U51" i="22"/>
  <c r="T51" i="22"/>
  <c r="P73" i="22"/>
  <c r="U10" i="23"/>
  <c r="U30" i="23"/>
  <c r="T30" i="23"/>
  <c r="U91" i="25"/>
  <c r="T91" i="25"/>
  <c r="U95" i="26"/>
  <c r="T95" i="26"/>
  <c r="U67" i="34"/>
  <c r="T67" i="34"/>
  <c r="T14" i="35"/>
  <c r="U14" i="35"/>
  <c r="R17" i="35"/>
  <c r="U40" i="37"/>
  <c r="T40" i="37"/>
  <c r="T29" i="39"/>
  <c r="U29" i="39"/>
  <c r="U40" i="39"/>
  <c r="U11" i="43"/>
  <c r="T11" i="43"/>
  <c r="U91" i="43"/>
  <c r="T91" i="43"/>
  <c r="T95" i="43"/>
  <c r="U95" i="43"/>
  <c r="U11" i="1"/>
  <c r="Q17" i="1"/>
  <c r="U40" i="1"/>
  <c r="E61" i="2"/>
  <c r="E74" i="3"/>
  <c r="E26" i="4"/>
  <c r="U10" i="5"/>
  <c r="S17" i="5"/>
  <c r="P35" i="5"/>
  <c r="S26" i="6"/>
  <c r="E35" i="6"/>
  <c r="Q68" i="7"/>
  <c r="R35" i="11"/>
  <c r="P74" i="11"/>
  <c r="E73" i="12"/>
  <c r="T34" i="13"/>
  <c r="U71" i="13"/>
  <c r="U95" i="13"/>
  <c r="T95" i="13"/>
  <c r="U11" i="14"/>
  <c r="T11" i="14"/>
  <c r="E17" i="16"/>
  <c r="E32" i="17"/>
  <c r="R35" i="17"/>
  <c r="E55" i="17"/>
  <c r="P73" i="17"/>
  <c r="R17" i="19"/>
  <c r="T29" i="20"/>
  <c r="U29" i="20"/>
  <c r="U66" i="20"/>
  <c r="T66" i="20"/>
  <c r="P73" i="21"/>
  <c r="T64" i="22"/>
  <c r="U64" i="22"/>
  <c r="U91" i="22"/>
  <c r="T91" i="22"/>
  <c r="T95" i="22"/>
  <c r="U95" i="22"/>
  <c r="Q35" i="28"/>
  <c r="S73" i="28"/>
  <c r="R74" i="29"/>
  <c r="Q32" i="33"/>
  <c r="P74" i="33"/>
  <c r="R74" i="33"/>
  <c r="U54" i="35"/>
  <c r="T54" i="35"/>
  <c r="T9" i="36"/>
  <c r="U9" i="36"/>
  <c r="E61" i="36"/>
  <c r="T22" i="45"/>
  <c r="U22" i="45"/>
  <c r="T40" i="47"/>
  <c r="U40" i="47"/>
  <c r="U10" i="48"/>
  <c r="S17" i="48"/>
  <c r="T65" i="48"/>
  <c r="U65" i="48"/>
  <c r="U71" i="48"/>
  <c r="T19" i="49"/>
  <c r="U19" i="49"/>
  <c r="U45" i="51"/>
  <c r="T45" i="51"/>
  <c r="U88" i="51"/>
  <c r="T88" i="51"/>
  <c r="U57" i="48"/>
  <c r="T57" i="48"/>
  <c r="T50" i="55"/>
  <c r="U50" i="55"/>
  <c r="E82" i="7"/>
  <c r="U105" i="54"/>
  <c r="T105" i="54"/>
  <c r="U22" i="1"/>
  <c r="R17" i="2"/>
  <c r="R74" i="3"/>
  <c r="P32" i="5"/>
  <c r="U53" i="7"/>
  <c r="E26" i="8"/>
  <c r="U22" i="9"/>
  <c r="T22" i="9"/>
  <c r="E26" i="9"/>
  <c r="T37" i="9"/>
  <c r="S35" i="11"/>
  <c r="S55" i="12"/>
  <c r="U72" i="13"/>
  <c r="T72" i="13"/>
  <c r="P74" i="13"/>
  <c r="Q74" i="14"/>
  <c r="S35" i="17"/>
  <c r="U54" i="20"/>
  <c r="T54" i="20"/>
  <c r="Q73" i="23"/>
  <c r="U46" i="27"/>
  <c r="T46" i="27"/>
  <c r="S75" i="28"/>
  <c r="T95" i="34"/>
  <c r="U95" i="34"/>
  <c r="U38" i="35"/>
  <c r="T38" i="35"/>
  <c r="T66" i="36"/>
  <c r="U66" i="36"/>
  <c r="U20" i="44"/>
  <c r="T20" i="44"/>
  <c r="U67" i="44"/>
  <c r="T67" i="44"/>
  <c r="Q87" i="46"/>
  <c r="U13" i="47"/>
  <c r="T13" i="47"/>
  <c r="U95" i="47"/>
  <c r="T95" i="47"/>
  <c r="U38" i="51"/>
  <c r="T38" i="51"/>
  <c r="S74" i="51"/>
  <c r="Q74" i="51"/>
  <c r="T93" i="51"/>
  <c r="U93" i="51"/>
  <c r="U13" i="52"/>
  <c r="T13" i="52"/>
  <c r="U94" i="55"/>
  <c r="T94" i="55"/>
  <c r="U11" i="51"/>
  <c r="T11" i="51"/>
  <c r="T72" i="51"/>
  <c r="U72" i="51"/>
  <c r="U48" i="52"/>
  <c r="T48" i="52"/>
  <c r="T37" i="1"/>
  <c r="S17" i="2"/>
  <c r="Q74" i="3"/>
  <c r="U34" i="4"/>
  <c r="R73" i="5"/>
  <c r="E32" i="6"/>
  <c r="R35" i="6"/>
  <c r="E35" i="7"/>
  <c r="E61" i="8"/>
  <c r="Q68" i="8"/>
  <c r="U91" i="8"/>
  <c r="T91" i="8"/>
  <c r="P73" i="10"/>
  <c r="P32" i="11"/>
  <c r="R73" i="12"/>
  <c r="U50" i="13"/>
  <c r="T50" i="13"/>
  <c r="Q26" i="14"/>
  <c r="U53" i="15"/>
  <c r="U57" i="15"/>
  <c r="T57" i="15"/>
  <c r="U65" i="15"/>
  <c r="T65" i="15"/>
  <c r="P17" i="17"/>
  <c r="U21" i="17"/>
  <c r="T21" i="17"/>
  <c r="U48" i="17"/>
  <c r="T48" i="17"/>
  <c r="U91" i="19"/>
  <c r="T91" i="19"/>
  <c r="U11" i="20"/>
  <c r="T11" i="20"/>
  <c r="E42" i="26"/>
  <c r="S74" i="26"/>
  <c r="R87" i="26"/>
  <c r="T12" i="27"/>
  <c r="U12" i="27"/>
  <c r="U89" i="29"/>
  <c r="T89" i="29"/>
  <c r="U44" i="30"/>
  <c r="T44" i="30"/>
  <c r="R69" i="32"/>
  <c r="U19" i="35"/>
  <c r="T19" i="35"/>
  <c r="E26" i="46"/>
  <c r="T96" i="48"/>
  <c r="U96" i="48"/>
  <c r="T16" i="49"/>
  <c r="U16" i="49"/>
  <c r="T89" i="46"/>
  <c r="U89" i="46"/>
  <c r="R26" i="1"/>
  <c r="R32" i="2"/>
  <c r="Q74" i="2"/>
  <c r="R87" i="2"/>
  <c r="S17" i="3"/>
  <c r="S35" i="6"/>
  <c r="E68" i="6"/>
  <c r="R74" i="7"/>
  <c r="E73" i="9"/>
  <c r="Q35" i="10"/>
  <c r="S73" i="10"/>
  <c r="U23" i="12"/>
  <c r="T38" i="12"/>
  <c r="U53" i="12"/>
  <c r="E68" i="12"/>
  <c r="S73" i="12"/>
  <c r="U13" i="13"/>
  <c r="T13" i="13"/>
  <c r="E17" i="13"/>
  <c r="U24" i="13"/>
  <c r="T24" i="13"/>
  <c r="U31" i="15"/>
  <c r="T31" i="15"/>
  <c r="Q73" i="16"/>
  <c r="E74" i="18"/>
  <c r="U53" i="19"/>
  <c r="R17" i="21"/>
  <c r="T37" i="21"/>
  <c r="T22" i="22"/>
  <c r="U22" i="22"/>
  <c r="E26" i="22"/>
  <c r="P35" i="23"/>
  <c r="T71" i="25"/>
  <c r="P73" i="27"/>
  <c r="U60" i="28"/>
  <c r="T60" i="28"/>
  <c r="E32" i="32"/>
  <c r="R35" i="32"/>
  <c r="U65" i="34"/>
  <c r="T65" i="34"/>
  <c r="T13" i="42"/>
  <c r="U13" i="42"/>
  <c r="T64" i="42"/>
  <c r="U64" i="42"/>
  <c r="E68" i="42"/>
  <c r="U95" i="42"/>
  <c r="T95" i="42"/>
  <c r="U45" i="47"/>
  <c r="T45" i="47"/>
  <c r="U91" i="50"/>
  <c r="U12" i="51"/>
  <c r="T12" i="51"/>
  <c r="T21" i="54"/>
  <c r="U63" i="29"/>
  <c r="T63" i="29"/>
  <c r="U22" i="46"/>
  <c r="T22" i="46"/>
  <c r="T54" i="51"/>
  <c r="U54" i="51"/>
  <c r="T16" i="55"/>
  <c r="U16" i="55"/>
  <c r="T34" i="1"/>
  <c r="U48" i="1"/>
  <c r="Q55" i="1"/>
  <c r="E26" i="2"/>
  <c r="T29" i="2"/>
  <c r="T40" i="2"/>
  <c r="U63" i="5"/>
  <c r="T67" i="5"/>
  <c r="U40" i="6"/>
  <c r="T9" i="7"/>
  <c r="P35" i="7"/>
  <c r="U72" i="7"/>
  <c r="T11" i="8"/>
  <c r="T22" i="8"/>
  <c r="T38" i="8"/>
  <c r="P17" i="11"/>
  <c r="T51" i="11"/>
  <c r="E42" i="12"/>
  <c r="E73" i="13"/>
  <c r="T54" i="14"/>
  <c r="U20" i="15"/>
  <c r="T20" i="15"/>
  <c r="P74" i="15"/>
  <c r="T91" i="15"/>
  <c r="U40" i="18"/>
  <c r="Q73" i="20"/>
  <c r="Q17" i="21"/>
  <c r="T94" i="23"/>
  <c r="T22" i="24"/>
  <c r="T95" i="25"/>
  <c r="U95" i="25"/>
  <c r="T54" i="26"/>
  <c r="P68" i="28"/>
  <c r="U59" i="29"/>
  <c r="T59" i="29"/>
  <c r="U58" i="31"/>
  <c r="T58" i="31"/>
  <c r="U91" i="32"/>
  <c r="T91" i="32"/>
  <c r="T29" i="40"/>
  <c r="U29" i="40"/>
  <c r="E35" i="43"/>
  <c r="T46" i="48"/>
  <c r="U46" i="48"/>
  <c r="Q35" i="7"/>
  <c r="T22" i="17"/>
  <c r="U22" i="17"/>
  <c r="T52" i="23"/>
  <c r="U52" i="23"/>
  <c r="T60" i="23"/>
  <c r="U60" i="23"/>
  <c r="U59" i="26"/>
  <c r="T59" i="26"/>
  <c r="T48" i="40"/>
  <c r="U48" i="40"/>
  <c r="T60" i="42"/>
  <c r="U60" i="42"/>
  <c r="T91" i="42"/>
  <c r="U44" i="44"/>
  <c r="T44" i="44"/>
  <c r="T60" i="44"/>
  <c r="U60" i="44"/>
  <c r="T93" i="46"/>
  <c r="U53" i="47"/>
  <c r="T53" i="47"/>
  <c r="U96" i="50"/>
  <c r="T96" i="50"/>
  <c r="U46" i="36"/>
  <c r="T46" i="36"/>
  <c r="U15" i="2"/>
  <c r="R35" i="7"/>
  <c r="P32" i="10"/>
  <c r="U40" i="10"/>
  <c r="E68" i="10"/>
  <c r="R17" i="11"/>
  <c r="P73" i="11"/>
  <c r="U57" i="12"/>
  <c r="T57" i="12"/>
  <c r="U9" i="15"/>
  <c r="T9" i="15"/>
  <c r="U13" i="15"/>
  <c r="T13" i="15"/>
  <c r="R74" i="15"/>
  <c r="S87" i="15"/>
  <c r="E26" i="21"/>
  <c r="T44" i="23"/>
  <c r="U44" i="23"/>
  <c r="U48" i="23"/>
  <c r="T48" i="23"/>
  <c r="S73" i="23"/>
  <c r="T51" i="26"/>
  <c r="U51" i="26"/>
  <c r="T9" i="27"/>
  <c r="U9" i="27"/>
  <c r="U39" i="29"/>
  <c r="T39" i="29"/>
  <c r="T49" i="30"/>
  <c r="U49" i="30"/>
  <c r="S17" i="33"/>
  <c r="U90" i="41"/>
  <c r="T90" i="41"/>
  <c r="U11" i="46"/>
  <c r="T11" i="46"/>
  <c r="T52" i="50"/>
  <c r="U52" i="50"/>
  <c r="U23" i="1"/>
  <c r="E73" i="1"/>
  <c r="E73" i="4"/>
  <c r="U71" i="5"/>
  <c r="E74" i="6"/>
  <c r="Q73" i="9"/>
  <c r="Q32" i="10"/>
  <c r="U71" i="10"/>
  <c r="S17" i="11"/>
  <c r="Q73" i="11"/>
  <c r="E35" i="12"/>
  <c r="T71" i="12"/>
  <c r="S35" i="13"/>
  <c r="E32" i="14"/>
  <c r="P35" i="14"/>
  <c r="R75" i="16"/>
  <c r="T91" i="16"/>
  <c r="U91" i="16"/>
  <c r="U22" i="21"/>
  <c r="T22" i="21"/>
  <c r="U38" i="21"/>
  <c r="T38" i="21"/>
  <c r="T53" i="21"/>
  <c r="U53" i="21"/>
  <c r="E17" i="23"/>
  <c r="T30" i="28"/>
  <c r="U30" i="28"/>
  <c r="T49" i="28"/>
  <c r="U49" i="28"/>
  <c r="U57" i="28"/>
  <c r="T57" i="28"/>
  <c r="T72" i="28"/>
  <c r="U72" i="28"/>
  <c r="E35" i="31"/>
  <c r="U40" i="32"/>
  <c r="T40" i="32"/>
  <c r="U47" i="32"/>
  <c r="T59" i="32"/>
  <c r="U22" i="34"/>
  <c r="T22" i="34"/>
  <c r="P73" i="41"/>
  <c r="R73" i="41"/>
  <c r="U93" i="49"/>
  <c r="T93" i="49"/>
  <c r="T21" i="34"/>
  <c r="U21" i="34"/>
  <c r="U31" i="35"/>
  <c r="T31" i="35"/>
  <c r="Q17" i="11"/>
  <c r="T19" i="1"/>
  <c r="T31" i="1"/>
  <c r="U59" i="1"/>
  <c r="E73" i="2"/>
  <c r="T50" i="3"/>
  <c r="T31" i="4"/>
  <c r="T96" i="4"/>
  <c r="T30" i="5"/>
  <c r="U40" i="5"/>
  <c r="T60" i="5"/>
  <c r="E74" i="5"/>
  <c r="U94" i="5"/>
  <c r="S17" i="6"/>
  <c r="T94" i="6"/>
  <c r="T54" i="7"/>
  <c r="E35" i="8"/>
  <c r="Q42" i="8"/>
  <c r="T46" i="8"/>
  <c r="T66" i="8"/>
  <c r="T72" i="8"/>
  <c r="Q42" i="9"/>
  <c r="P17" i="10"/>
  <c r="E74" i="10"/>
  <c r="U34" i="11"/>
  <c r="T44" i="11"/>
  <c r="U67" i="11"/>
  <c r="R73" i="11"/>
  <c r="T16" i="12"/>
  <c r="U38" i="12"/>
  <c r="T53" i="12"/>
  <c r="Q68" i="12"/>
  <c r="R73" i="13"/>
  <c r="Q35" i="14"/>
  <c r="P73" i="14"/>
  <c r="T93" i="14"/>
  <c r="E32" i="15"/>
  <c r="R35" i="15"/>
  <c r="T11" i="16"/>
  <c r="U34" i="16"/>
  <c r="T48" i="16"/>
  <c r="E68" i="16"/>
  <c r="U11" i="17"/>
  <c r="T11" i="17"/>
  <c r="E61" i="17"/>
  <c r="U30" i="18"/>
  <c r="U34" i="18"/>
  <c r="T72" i="18"/>
  <c r="U72" i="18"/>
  <c r="R87" i="18"/>
  <c r="U12" i="19"/>
  <c r="T12" i="19"/>
  <c r="U25" i="23"/>
  <c r="T25" i="23"/>
  <c r="T25" i="25"/>
  <c r="U52" i="25"/>
  <c r="T37" i="28"/>
  <c r="T41" i="28"/>
  <c r="T50" i="39"/>
  <c r="S17" i="40"/>
  <c r="Q17" i="40"/>
  <c r="U53" i="40"/>
  <c r="T53" i="40"/>
  <c r="U23" i="41"/>
  <c r="T23" i="41"/>
  <c r="U94" i="41"/>
  <c r="T94" i="41"/>
  <c r="E68" i="45"/>
  <c r="U91" i="45"/>
  <c r="T91" i="45"/>
  <c r="U39" i="46"/>
  <c r="T39" i="46"/>
  <c r="U34" i="1"/>
  <c r="E75" i="1"/>
  <c r="R73" i="3"/>
  <c r="E17" i="4"/>
  <c r="E55" i="4"/>
  <c r="U92" i="4"/>
  <c r="T71" i="6"/>
  <c r="Q17" i="7"/>
  <c r="E55" i="7"/>
  <c r="U58" i="7"/>
  <c r="E75" i="7"/>
  <c r="U38" i="8"/>
  <c r="T13" i="10"/>
  <c r="Q17" i="10"/>
  <c r="T37" i="11"/>
  <c r="E68" i="11"/>
  <c r="U39" i="12"/>
  <c r="T39" i="12"/>
  <c r="Q73" i="13"/>
  <c r="U20" i="14"/>
  <c r="S73" i="14"/>
  <c r="Q35" i="15"/>
  <c r="U23" i="16"/>
  <c r="T37" i="17"/>
  <c r="T41" i="17"/>
  <c r="P74" i="17"/>
  <c r="U53" i="18"/>
  <c r="U19" i="19"/>
  <c r="E61" i="25"/>
  <c r="U96" i="25"/>
  <c r="T96" i="25"/>
  <c r="U52" i="27"/>
  <c r="T52" i="27"/>
  <c r="U34" i="30"/>
  <c r="T31" i="31"/>
  <c r="T59" i="31"/>
  <c r="U59" i="31"/>
  <c r="S73" i="31"/>
  <c r="Q73" i="31"/>
  <c r="T9" i="32"/>
  <c r="U21" i="32"/>
  <c r="T21" i="32"/>
  <c r="U19" i="37"/>
  <c r="T19" i="37"/>
  <c r="P73" i="39"/>
  <c r="E75" i="39"/>
  <c r="U94" i="39"/>
  <c r="T94" i="39"/>
  <c r="U14" i="40"/>
  <c r="T14" i="40"/>
  <c r="T37" i="42"/>
  <c r="T40" i="42"/>
  <c r="U28" i="43"/>
  <c r="T28" i="43"/>
  <c r="T64" i="45"/>
  <c r="U64" i="45"/>
  <c r="Q87" i="19"/>
  <c r="E61" i="20"/>
  <c r="U34" i="21"/>
  <c r="U71" i="22"/>
  <c r="U53" i="24"/>
  <c r="T16" i="25"/>
  <c r="U16" i="25"/>
  <c r="P42" i="26"/>
  <c r="R74" i="26"/>
  <c r="U96" i="26"/>
  <c r="T96" i="26"/>
  <c r="T23" i="27"/>
  <c r="U23" i="27"/>
  <c r="R73" i="30"/>
  <c r="P17" i="32"/>
  <c r="R17" i="32"/>
  <c r="U92" i="32"/>
  <c r="T92" i="32"/>
  <c r="Q17" i="34"/>
  <c r="E26" i="34"/>
  <c r="U57" i="34"/>
  <c r="T57" i="34"/>
  <c r="U53" i="42"/>
  <c r="T53" i="42"/>
  <c r="T95" i="45"/>
  <c r="U95" i="45"/>
  <c r="U94" i="46"/>
  <c r="T94" i="46"/>
  <c r="U60" i="50"/>
  <c r="T60" i="50"/>
  <c r="U88" i="50"/>
  <c r="T88" i="50"/>
  <c r="T37" i="54"/>
  <c r="U37" i="54"/>
  <c r="T90" i="55"/>
  <c r="U90" i="55"/>
  <c r="R35" i="16"/>
  <c r="S73" i="17"/>
  <c r="E32" i="18"/>
  <c r="R35" i="18"/>
  <c r="T31" i="19"/>
  <c r="E42" i="20"/>
  <c r="E74" i="22"/>
  <c r="E73" i="26"/>
  <c r="U89" i="26"/>
  <c r="T89" i="26"/>
  <c r="U93" i="26"/>
  <c r="T93" i="26"/>
  <c r="R74" i="27"/>
  <c r="T23" i="28"/>
  <c r="E42" i="28"/>
  <c r="S73" i="29"/>
  <c r="Q55" i="32"/>
  <c r="S35" i="33"/>
  <c r="U91" i="33"/>
  <c r="T91" i="33"/>
  <c r="R73" i="38"/>
  <c r="U41" i="39"/>
  <c r="T41" i="39"/>
  <c r="U89" i="40"/>
  <c r="T89" i="40"/>
  <c r="Q35" i="41"/>
  <c r="S35" i="41"/>
  <c r="U65" i="50"/>
  <c r="T65" i="50"/>
  <c r="U72" i="50"/>
  <c r="T72" i="50"/>
  <c r="U93" i="18"/>
  <c r="T93" i="18"/>
  <c r="U24" i="19"/>
  <c r="T24" i="19"/>
  <c r="P74" i="20"/>
  <c r="Q87" i="20"/>
  <c r="P74" i="21"/>
  <c r="E61" i="22"/>
  <c r="T15" i="23"/>
  <c r="U15" i="23"/>
  <c r="U34" i="23"/>
  <c r="T34" i="23"/>
  <c r="S74" i="23"/>
  <c r="Q55" i="30"/>
  <c r="S55" i="30"/>
  <c r="T95" i="30"/>
  <c r="U95" i="30"/>
  <c r="U71" i="31"/>
  <c r="E68" i="33"/>
  <c r="T31" i="36"/>
  <c r="U31" i="36"/>
  <c r="Q26" i="38"/>
  <c r="U31" i="38"/>
  <c r="T31" i="38"/>
  <c r="E35" i="38"/>
  <c r="T14" i="39"/>
  <c r="U14" i="39"/>
  <c r="U40" i="41"/>
  <c r="T40" i="41"/>
  <c r="Q74" i="44"/>
  <c r="U89" i="49"/>
  <c r="T89" i="49"/>
  <c r="U44" i="50"/>
  <c r="T44" i="50"/>
  <c r="U46" i="34"/>
  <c r="T46" i="34"/>
  <c r="U23" i="36"/>
  <c r="T23" i="36"/>
  <c r="Q35" i="53"/>
  <c r="Q35" i="16"/>
  <c r="Q74" i="16"/>
  <c r="R74" i="20"/>
  <c r="R74" i="21"/>
  <c r="Q26" i="22"/>
  <c r="U34" i="22"/>
  <c r="T38" i="22"/>
  <c r="P74" i="22"/>
  <c r="P87" i="22"/>
  <c r="U31" i="24"/>
  <c r="U67" i="24"/>
  <c r="T67" i="24"/>
  <c r="U90" i="24"/>
  <c r="T90" i="24"/>
  <c r="P35" i="26"/>
  <c r="U54" i="28"/>
  <c r="T54" i="28"/>
  <c r="Q35" i="29"/>
  <c r="U71" i="30"/>
  <c r="T71" i="30"/>
  <c r="U11" i="32"/>
  <c r="T11" i="32"/>
  <c r="P73" i="40"/>
  <c r="R73" i="40"/>
  <c r="U89" i="44"/>
  <c r="T89" i="44"/>
  <c r="U13" i="45"/>
  <c r="T13" i="45"/>
  <c r="U21" i="45"/>
  <c r="T21" i="45"/>
  <c r="U37" i="45"/>
  <c r="T37" i="45"/>
  <c r="R35" i="53"/>
  <c r="P26" i="54"/>
  <c r="R26" i="54"/>
  <c r="P74" i="8"/>
  <c r="Q87" i="8"/>
  <c r="S74" i="9"/>
  <c r="E61" i="11"/>
  <c r="U14" i="12"/>
  <c r="R17" i="12"/>
  <c r="R35" i="12"/>
  <c r="R17" i="13"/>
  <c r="R42" i="13"/>
  <c r="S74" i="13"/>
  <c r="U10" i="15"/>
  <c r="R17" i="16"/>
  <c r="R74" i="16"/>
  <c r="U10" i="18"/>
  <c r="Q42" i="18"/>
  <c r="U16" i="20"/>
  <c r="P42" i="20"/>
  <c r="U89" i="20"/>
  <c r="T89" i="20"/>
  <c r="U23" i="22"/>
  <c r="S74" i="22"/>
  <c r="T92" i="22"/>
  <c r="U92" i="22"/>
  <c r="Q26" i="24"/>
  <c r="Q42" i="26"/>
  <c r="E74" i="33"/>
  <c r="U19" i="34"/>
  <c r="T19" i="34"/>
  <c r="T23" i="34"/>
  <c r="U23" i="34"/>
  <c r="U21" i="35"/>
  <c r="T21" i="35"/>
  <c r="T65" i="35"/>
  <c r="U65" i="35"/>
  <c r="U71" i="35"/>
  <c r="T72" i="41"/>
  <c r="U72" i="41"/>
  <c r="U23" i="54"/>
  <c r="T23" i="54"/>
  <c r="S74" i="8"/>
  <c r="Q17" i="12"/>
  <c r="U10" i="13"/>
  <c r="Q17" i="13"/>
  <c r="P35" i="13"/>
  <c r="E69" i="13"/>
  <c r="T34" i="14"/>
  <c r="E68" i="14"/>
  <c r="Q17" i="16"/>
  <c r="E69" i="16"/>
  <c r="S74" i="16"/>
  <c r="U88" i="16"/>
  <c r="T15" i="17"/>
  <c r="R17" i="18"/>
  <c r="T39" i="18"/>
  <c r="T89" i="18"/>
  <c r="T20" i="19"/>
  <c r="E75" i="19"/>
  <c r="T96" i="19"/>
  <c r="T46" i="20"/>
  <c r="T50" i="20"/>
  <c r="U93" i="20"/>
  <c r="T93" i="20"/>
  <c r="T92" i="21"/>
  <c r="R74" i="22"/>
  <c r="T11" i="23"/>
  <c r="Q26" i="23"/>
  <c r="U54" i="23"/>
  <c r="U66" i="23"/>
  <c r="T96" i="23"/>
  <c r="T12" i="24"/>
  <c r="T19" i="24"/>
  <c r="T23" i="24"/>
  <c r="T54" i="24"/>
  <c r="T63" i="24"/>
  <c r="U63" i="24"/>
  <c r="T93" i="24"/>
  <c r="R35" i="26"/>
  <c r="T44" i="26"/>
  <c r="U44" i="26"/>
  <c r="T67" i="26"/>
  <c r="U90" i="26"/>
  <c r="T90" i="26"/>
  <c r="R35" i="27"/>
  <c r="U20" i="28"/>
  <c r="T20" i="28"/>
  <c r="U23" i="28"/>
  <c r="U39" i="28"/>
  <c r="T39" i="28"/>
  <c r="T40" i="29"/>
  <c r="U40" i="29"/>
  <c r="U44" i="29"/>
  <c r="T44" i="29"/>
  <c r="R17" i="30"/>
  <c r="U65" i="30"/>
  <c r="T65" i="30"/>
  <c r="T49" i="31"/>
  <c r="U53" i="31"/>
  <c r="T92" i="33"/>
  <c r="U92" i="33"/>
  <c r="T95" i="33"/>
  <c r="T16" i="36"/>
  <c r="U16" i="36"/>
  <c r="U38" i="37"/>
  <c r="U46" i="37"/>
  <c r="T46" i="37"/>
  <c r="T93" i="37"/>
  <c r="U93" i="37"/>
  <c r="T23" i="44"/>
  <c r="U23" i="44"/>
  <c r="U72" i="44"/>
  <c r="T30" i="49"/>
  <c r="U30" i="49"/>
  <c r="P26" i="14"/>
  <c r="U71" i="14"/>
  <c r="E55" i="16"/>
  <c r="U34" i="17"/>
  <c r="P68" i="17"/>
  <c r="S17" i="18"/>
  <c r="P73" i="19"/>
  <c r="T51" i="20"/>
  <c r="U51" i="20"/>
  <c r="E73" i="20"/>
  <c r="U23" i="21"/>
  <c r="P35" i="21"/>
  <c r="U57" i="22"/>
  <c r="Q61" i="22"/>
  <c r="U66" i="22"/>
  <c r="T66" i="22"/>
  <c r="U89" i="23"/>
  <c r="T16" i="24"/>
  <c r="T20" i="24"/>
  <c r="U20" i="24"/>
  <c r="E32" i="24"/>
  <c r="U24" i="25"/>
  <c r="U67" i="25"/>
  <c r="U24" i="26"/>
  <c r="Q35" i="27"/>
  <c r="T25" i="30"/>
  <c r="T53" i="30"/>
  <c r="U53" i="30"/>
  <c r="U65" i="31"/>
  <c r="U91" i="31"/>
  <c r="T28" i="33"/>
  <c r="T91" i="35"/>
  <c r="U11" i="36"/>
  <c r="T20" i="36"/>
  <c r="U20" i="36"/>
  <c r="E32" i="38"/>
  <c r="U94" i="38"/>
  <c r="T67" i="40"/>
  <c r="U34" i="43"/>
  <c r="T34" i="43"/>
  <c r="S87" i="43"/>
  <c r="T93" i="44"/>
  <c r="U9" i="45"/>
  <c r="U50" i="49"/>
  <c r="T50" i="49"/>
  <c r="T90" i="49"/>
  <c r="U90" i="49"/>
  <c r="U41" i="50"/>
  <c r="T41" i="50"/>
  <c r="T60" i="53"/>
  <c r="E42" i="29"/>
  <c r="Q17" i="31"/>
  <c r="P73" i="31"/>
  <c r="U23" i="32"/>
  <c r="T23" i="32"/>
  <c r="U24" i="33"/>
  <c r="T24" i="33"/>
  <c r="Q35" i="35"/>
  <c r="S73" i="35"/>
  <c r="U10" i="36"/>
  <c r="S17" i="36"/>
  <c r="E26" i="38"/>
  <c r="E35" i="40"/>
  <c r="E26" i="44"/>
  <c r="E61" i="44"/>
  <c r="E73" i="45"/>
  <c r="U71" i="46"/>
  <c r="E73" i="47"/>
  <c r="Q17" i="52"/>
  <c r="S17" i="52"/>
  <c r="E73" i="53"/>
  <c r="Q74" i="29"/>
  <c r="Q17" i="30"/>
  <c r="U88" i="30"/>
  <c r="T41" i="31"/>
  <c r="T28" i="34"/>
  <c r="U52" i="34"/>
  <c r="T52" i="34"/>
  <c r="P42" i="39"/>
  <c r="E74" i="46"/>
  <c r="T92" i="46"/>
  <c r="U92" i="46"/>
  <c r="P35" i="48"/>
  <c r="U60" i="51"/>
  <c r="T60" i="51"/>
  <c r="T92" i="52"/>
  <c r="U92" i="52"/>
  <c r="U96" i="52"/>
  <c r="T96" i="52"/>
  <c r="Q69" i="53"/>
  <c r="T72" i="37"/>
  <c r="U72" i="37"/>
  <c r="U34" i="38"/>
  <c r="T34" i="38"/>
  <c r="T89" i="38"/>
  <c r="U89" i="38"/>
  <c r="T20" i="40"/>
  <c r="U20" i="40"/>
  <c r="P73" i="42"/>
  <c r="U37" i="43"/>
  <c r="U45" i="43"/>
  <c r="T45" i="43"/>
  <c r="Q68" i="46"/>
  <c r="R74" i="49"/>
  <c r="S74" i="55"/>
  <c r="E69" i="27"/>
  <c r="R55" i="28"/>
  <c r="T38" i="31"/>
  <c r="T90" i="32"/>
  <c r="U90" i="32"/>
  <c r="S73" i="33"/>
  <c r="T10" i="34"/>
  <c r="E26" i="36"/>
  <c r="E74" i="36"/>
  <c r="U11" i="37"/>
  <c r="T11" i="37"/>
  <c r="R74" i="37"/>
  <c r="P35" i="40"/>
  <c r="R35" i="42"/>
  <c r="Q73" i="42"/>
  <c r="E42" i="44"/>
  <c r="T50" i="44"/>
  <c r="U50" i="44"/>
  <c r="T88" i="44"/>
  <c r="U88" i="44"/>
  <c r="R17" i="46"/>
  <c r="U41" i="46"/>
  <c r="T41" i="46"/>
  <c r="U16" i="47"/>
  <c r="T16" i="47"/>
  <c r="Q35" i="47"/>
  <c r="P73" i="47"/>
  <c r="R35" i="48"/>
  <c r="U49" i="49"/>
  <c r="T49" i="49"/>
  <c r="P35" i="50"/>
  <c r="Q17" i="51"/>
  <c r="U95" i="54"/>
  <c r="T95" i="54"/>
  <c r="L114" i="52"/>
  <c r="R114" i="52" s="1"/>
  <c r="R97" i="52"/>
  <c r="Q73" i="27"/>
  <c r="U31" i="28"/>
  <c r="E35" i="28"/>
  <c r="S69" i="29"/>
  <c r="R73" i="29"/>
  <c r="E26" i="33"/>
  <c r="P26" i="34"/>
  <c r="E35" i="36"/>
  <c r="E73" i="44"/>
  <c r="T71" i="45"/>
  <c r="U94" i="49"/>
  <c r="T94" i="49"/>
  <c r="U12" i="55"/>
  <c r="T12" i="55"/>
  <c r="E82" i="40"/>
  <c r="E82" i="22"/>
  <c r="S17" i="22"/>
  <c r="U10" i="24"/>
  <c r="Q73" i="26"/>
  <c r="U10" i="28"/>
  <c r="E68" i="29"/>
  <c r="Q74" i="31"/>
  <c r="E74" i="32"/>
  <c r="S74" i="33"/>
  <c r="R35" i="37"/>
  <c r="S73" i="37"/>
  <c r="S17" i="41"/>
  <c r="U67" i="43"/>
  <c r="T67" i="43"/>
  <c r="T41" i="45"/>
  <c r="U41" i="45"/>
  <c r="Q42" i="46"/>
  <c r="S17" i="47"/>
  <c r="Q68" i="47"/>
  <c r="S74" i="48"/>
  <c r="R87" i="48"/>
  <c r="P42" i="49"/>
  <c r="R69" i="52"/>
  <c r="U38" i="54"/>
  <c r="Q35" i="20"/>
  <c r="R73" i="20"/>
  <c r="E42" i="21"/>
  <c r="U71" i="21"/>
  <c r="R17" i="22"/>
  <c r="P17" i="24"/>
  <c r="S73" i="24"/>
  <c r="U38" i="27"/>
  <c r="E32" i="28"/>
  <c r="P35" i="28"/>
  <c r="S17" i="29"/>
  <c r="S75" i="29"/>
  <c r="U10" i="31"/>
  <c r="P32" i="31"/>
  <c r="S35" i="31"/>
  <c r="E35" i="34"/>
  <c r="U39" i="34"/>
  <c r="T39" i="34"/>
  <c r="E55" i="35"/>
  <c r="R35" i="36"/>
  <c r="Q35" i="37"/>
  <c r="U10" i="38"/>
  <c r="E61" i="41"/>
  <c r="U45" i="42"/>
  <c r="T45" i="42"/>
  <c r="P74" i="42"/>
  <c r="S42" i="43"/>
  <c r="P73" i="44"/>
  <c r="Q73" i="46"/>
  <c r="E26" i="47"/>
  <c r="E26" i="50"/>
  <c r="U30" i="50"/>
  <c r="T30" i="50"/>
  <c r="P35" i="52"/>
  <c r="U92" i="53"/>
  <c r="T92" i="53"/>
  <c r="T59" i="55"/>
  <c r="R35" i="19"/>
  <c r="S74" i="19"/>
  <c r="R42" i="25"/>
  <c r="R26" i="26"/>
  <c r="S75" i="26"/>
  <c r="P68" i="29"/>
  <c r="T71" i="29"/>
  <c r="T72" i="32"/>
  <c r="U72" i="32"/>
  <c r="R74" i="32"/>
  <c r="P87" i="32"/>
  <c r="U31" i="33"/>
  <c r="T31" i="33"/>
  <c r="Q74" i="34"/>
  <c r="R17" i="38"/>
  <c r="E61" i="39"/>
  <c r="U95" i="40"/>
  <c r="T95" i="40"/>
  <c r="U34" i="42"/>
  <c r="T34" i="42"/>
  <c r="P32" i="44"/>
  <c r="E26" i="45"/>
  <c r="S74" i="45"/>
  <c r="U24" i="46"/>
  <c r="T24" i="46"/>
  <c r="T44" i="52"/>
  <c r="U44" i="52"/>
  <c r="Q73" i="18"/>
  <c r="U10" i="19"/>
  <c r="S35" i="19"/>
  <c r="R74" i="19"/>
  <c r="S73" i="20"/>
  <c r="E17" i="21"/>
  <c r="E75" i="22"/>
  <c r="E42" i="23"/>
  <c r="E74" i="23"/>
  <c r="E35" i="27"/>
  <c r="U71" i="27"/>
  <c r="E74" i="27"/>
  <c r="P17" i="28"/>
  <c r="S35" i="28"/>
  <c r="U34" i="29"/>
  <c r="P35" i="30"/>
  <c r="E73" i="31"/>
  <c r="Q26" i="33"/>
  <c r="Q26" i="34"/>
  <c r="P35" i="34"/>
  <c r="R74" i="34"/>
  <c r="P73" i="36"/>
  <c r="U44" i="37"/>
  <c r="T44" i="37"/>
  <c r="E74" i="40"/>
  <c r="T91" i="40"/>
  <c r="U91" i="40"/>
  <c r="P87" i="41"/>
  <c r="T38" i="42"/>
  <c r="T34" i="45"/>
  <c r="S87" i="45"/>
  <c r="E32" i="49"/>
  <c r="R35" i="49"/>
  <c r="S42" i="51"/>
  <c r="U46" i="53"/>
  <c r="T46" i="53"/>
  <c r="Q74" i="53"/>
  <c r="S35" i="55"/>
  <c r="T40" i="36"/>
  <c r="U40" i="36"/>
  <c r="Q73" i="36"/>
  <c r="T29" i="38"/>
  <c r="U29" i="38"/>
  <c r="P17" i="44"/>
  <c r="U40" i="55"/>
  <c r="T40" i="55"/>
  <c r="P17" i="25"/>
  <c r="S35" i="25"/>
  <c r="S74" i="28"/>
  <c r="R74" i="30"/>
  <c r="S69" i="31"/>
  <c r="U38" i="32"/>
  <c r="T38" i="32"/>
  <c r="P17" i="37"/>
  <c r="E42" i="40"/>
  <c r="U54" i="40"/>
  <c r="T54" i="40"/>
  <c r="U54" i="41"/>
  <c r="T54" i="41"/>
  <c r="P26" i="42"/>
  <c r="U13" i="43"/>
  <c r="T13" i="43"/>
  <c r="E17" i="43"/>
  <c r="Q17" i="44"/>
  <c r="U93" i="45"/>
  <c r="T93" i="45"/>
  <c r="U16" i="48"/>
  <c r="T16" i="48"/>
  <c r="U67" i="50"/>
  <c r="T67" i="50"/>
  <c r="P73" i="51"/>
  <c r="R73" i="51"/>
  <c r="U90" i="51"/>
  <c r="T90" i="51"/>
  <c r="U28" i="52"/>
  <c r="T38" i="53"/>
  <c r="T54" i="53"/>
  <c r="U93" i="53"/>
  <c r="T93" i="53"/>
  <c r="S17" i="55"/>
  <c r="U34" i="20"/>
  <c r="T71" i="20"/>
  <c r="S35" i="21"/>
  <c r="S74" i="21"/>
  <c r="S73" i="22"/>
  <c r="Q87" i="23"/>
  <c r="T14" i="25"/>
  <c r="P73" i="25"/>
  <c r="E32" i="27"/>
  <c r="S87" i="28"/>
  <c r="U38" i="29"/>
  <c r="T10" i="30"/>
  <c r="Q35" i="30"/>
  <c r="T37" i="31"/>
  <c r="S74" i="31"/>
  <c r="E73" i="34"/>
  <c r="P35" i="35"/>
  <c r="P73" i="35"/>
  <c r="P17" i="36"/>
  <c r="Q32" i="36"/>
  <c r="T14" i="37"/>
  <c r="U14" i="37"/>
  <c r="S17" i="37"/>
  <c r="U22" i="38"/>
  <c r="T22" i="38"/>
  <c r="E61" i="38"/>
  <c r="Q87" i="38"/>
  <c r="R74" i="39"/>
  <c r="U19" i="41"/>
  <c r="U34" i="41"/>
  <c r="T38" i="41"/>
  <c r="U38" i="41"/>
  <c r="T58" i="45"/>
  <c r="U58" i="45"/>
  <c r="E17" i="51"/>
  <c r="Q73" i="51"/>
  <c r="R17" i="55"/>
  <c r="T108" i="23"/>
  <c r="U108" i="23"/>
  <c r="U102" i="21"/>
  <c r="U104" i="4"/>
  <c r="T104" i="4"/>
  <c r="T102" i="3"/>
  <c r="U102" i="3"/>
  <c r="U37" i="52"/>
  <c r="S35" i="53"/>
  <c r="P73" i="53"/>
  <c r="U34" i="55"/>
  <c r="T108" i="37"/>
  <c r="U108" i="37"/>
  <c r="R17" i="48"/>
  <c r="S35" i="48"/>
  <c r="E73" i="48"/>
  <c r="U34" i="49"/>
  <c r="S35" i="51"/>
  <c r="S73" i="52"/>
  <c r="Q73" i="53"/>
  <c r="E17" i="54"/>
  <c r="P74" i="55"/>
  <c r="E82" i="53"/>
  <c r="T100" i="49"/>
  <c r="U100" i="49"/>
  <c r="T112" i="12"/>
  <c r="U112" i="12"/>
  <c r="T108" i="5"/>
  <c r="U108" i="5"/>
  <c r="U109" i="42"/>
  <c r="T109" i="42"/>
  <c r="T100" i="41"/>
  <c r="U100" i="41"/>
  <c r="E97" i="23"/>
  <c r="T111" i="14"/>
  <c r="U111" i="14"/>
  <c r="P74" i="44"/>
  <c r="U34" i="45"/>
  <c r="E74" i="45"/>
  <c r="E61" i="46"/>
  <c r="T15" i="47"/>
  <c r="T53" i="50"/>
  <c r="R17" i="51"/>
  <c r="R74" i="51"/>
  <c r="T10" i="53"/>
  <c r="E68" i="53"/>
  <c r="E32" i="54"/>
  <c r="J114" i="50"/>
  <c r="U108" i="47"/>
  <c r="I114" i="30"/>
  <c r="T103" i="16"/>
  <c r="T107" i="10"/>
  <c r="U107" i="10"/>
  <c r="T112" i="38"/>
  <c r="U112" i="38"/>
  <c r="E42" i="32"/>
  <c r="P26" i="33"/>
  <c r="Q73" i="34"/>
  <c r="Q74" i="35"/>
  <c r="R87" i="35"/>
  <c r="S73" i="36"/>
  <c r="S87" i="37"/>
  <c r="U10" i="40"/>
  <c r="Q35" i="40"/>
  <c r="Q68" i="40"/>
  <c r="Q74" i="40"/>
  <c r="P68" i="41"/>
  <c r="P17" i="42"/>
  <c r="R17" i="43"/>
  <c r="S73" i="43"/>
  <c r="P35" i="44"/>
  <c r="R74" i="44"/>
  <c r="P87" i="45"/>
  <c r="Q74" i="46"/>
  <c r="E35" i="47"/>
  <c r="Q74" i="47"/>
  <c r="P73" i="48"/>
  <c r="Q26" i="50"/>
  <c r="R87" i="50"/>
  <c r="T37" i="52"/>
  <c r="U91" i="52"/>
  <c r="T91" i="52"/>
  <c r="Q17" i="53"/>
  <c r="U101" i="32"/>
  <c r="T109" i="25"/>
  <c r="U103" i="23"/>
  <c r="T103" i="23"/>
  <c r="U10" i="32"/>
  <c r="T38" i="33"/>
  <c r="U45" i="34"/>
  <c r="T10" i="37"/>
  <c r="T34" i="39"/>
  <c r="T71" i="39"/>
  <c r="P17" i="40"/>
  <c r="Q17" i="42"/>
  <c r="S73" i="42"/>
  <c r="Q17" i="43"/>
  <c r="R73" i="43"/>
  <c r="S35" i="44"/>
  <c r="S74" i="44"/>
  <c r="E42" i="45"/>
  <c r="R74" i="45"/>
  <c r="Q87" i="45"/>
  <c r="R74" i="46"/>
  <c r="R74" i="47"/>
  <c r="U59" i="48"/>
  <c r="S73" i="48"/>
  <c r="T19" i="50"/>
  <c r="T95" i="50"/>
  <c r="T92" i="51"/>
  <c r="U38" i="52"/>
  <c r="E42" i="52"/>
  <c r="E74" i="52"/>
  <c r="R17" i="53"/>
  <c r="U90" i="53"/>
  <c r="U10" i="54"/>
  <c r="R35" i="54"/>
  <c r="T104" i="50"/>
  <c r="K114" i="45"/>
  <c r="B114" i="41"/>
  <c r="N115" i="30"/>
  <c r="N114" i="30"/>
  <c r="Q42" i="49"/>
  <c r="P73" i="49"/>
  <c r="E26" i="51"/>
  <c r="E61" i="53"/>
  <c r="Q32" i="54"/>
  <c r="R35" i="55"/>
  <c r="R69" i="55"/>
  <c r="E82" i="14"/>
  <c r="E82" i="3"/>
  <c r="T109" i="44"/>
  <c r="U109" i="44"/>
  <c r="U99" i="9"/>
  <c r="T99" i="9"/>
  <c r="E82" i="10"/>
  <c r="U100" i="26"/>
  <c r="T100" i="26"/>
  <c r="U99" i="18"/>
  <c r="T99" i="18"/>
  <c r="C114" i="14"/>
  <c r="S73" i="32"/>
  <c r="E73" i="33"/>
  <c r="E26" i="35"/>
  <c r="Q69" i="35"/>
  <c r="R73" i="37"/>
  <c r="E42" i="38"/>
  <c r="U31" i="39"/>
  <c r="Q74" i="39"/>
  <c r="S73" i="40"/>
  <c r="Q74" i="41"/>
  <c r="P26" i="43"/>
  <c r="U37" i="44"/>
  <c r="Q73" i="44"/>
  <c r="R73" i="46"/>
  <c r="T44" i="47"/>
  <c r="U44" i="47"/>
  <c r="E74" i="48"/>
  <c r="T24" i="50"/>
  <c r="E17" i="52"/>
  <c r="T31" i="52"/>
  <c r="S74" i="52"/>
  <c r="P74" i="53"/>
  <c r="T109" i="53"/>
  <c r="U99" i="52"/>
  <c r="T99" i="52"/>
  <c r="U111" i="25"/>
  <c r="U103" i="10"/>
  <c r="T103" i="10"/>
  <c r="M114" i="2"/>
  <c r="S114" i="2" s="1"/>
  <c r="S97" i="2"/>
  <c r="T103" i="1"/>
  <c r="D114" i="46"/>
  <c r="G114" i="36"/>
  <c r="T100" i="21"/>
  <c r="U111" i="15"/>
  <c r="T111" i="15"/>
  <c r="U98" i="2"/>
  <c r="T98" i="2"/>
  <c r="Q73" i="47"/>
  <c r="S42" i="49"/>
  <c r="Q17" i="50"/>
  <c r="E32" i="52"/>
  <c r="E82" i="37"/>
  <c r="U98" i="44"/>
  <c r="T98" i="44"/>
  <c r="B114" i="38"/>
  <c r="U98" i="37"/>
  <c r="D114" i="24"/>
  <c r="E26" i="32"/>
  <c r="R35" i="34"/>
  <c r="R73" i="35"/>
  <c r="R74" i="36"/>
  <c r="E26" i="37"/>
  <c r="E68" i="37"/>
  <c r="Q73" i="38"/>
  <c r="E32" i="39"/>
  <c r="Q26" i="42"/>
  <c r="Q74" i="42"/>
  <c r="R74" i="43"/>
  <c r="S17" i="45"/>
  <c r="S32" i="45"/>
  <c r="R73" i="45"/>
  <c r="R73" i="47"/>
  <c r="R73" i="49"/>
  <c r="E35" i="51"/>
  <c r="E61" i="51"/>
  <c r="P68" i="51"/>
  <c r="T10" i="52"/>
  <c r="R35" i="52"/>
  <c r="T34" i="54"/>
  <c r="R74" i="54"/>
  <c r="U71" i="55"/>
  <c r="S75" i="55"/>
  <c r="T99" i="54"/>
  <c r="U99" i="54"/>
  <c r="F114" i="48"/>
  <c r="D114" i="28"/>
  <c r="F114" i="26"/>
  <c r="F114" i="19"/>
  <c r="T99" i="5"/>
  <c r="U99" i="5"/>
  <c r="R74" i="42"/>
  <c r="Q74" i="43"/>
  <c r="U34" i="44"/>
  <c r="S73" i="45"/>
  <c r="R74" i="48"/>
  <c r="E68" i="50"/>
  <c r="R17" i="52"/>
  <c r="Q74" i="54"/>
  <c r="R87" i="54"/>
  <c r="U53" i="55"/>
  <c r="C114" i="55"/>
  <c r="T109" i="55"/>
  <c r="U109" i="55"/>
  <c r="U98" i="49"/>
  <c r="T98" i="49"/>
  <c r="T102" i="48"/>
  <c r="U105" i="41"/>
  <c r="T105" i="41"/>
  <c r="T100" i="35"/>
  <c r="U105" i="34"/>
  <c r="T105" i="34"/>
  <c r="U101" i="33"/>
  <c r="T101" i="33"/>
  <c r="T112" i="27"/>
  <c r="T102" i="19"/>
  <c r="U110" i="19"/>
  <c r="T110" i="19"/>
  <c r="N114" i="14"/>
  <c r="N115" i="14"/>
  <c r="E82" i="12"/>
  <c r="O114" i="18"/>
  <c r="T100" i="54"/>
  <c r="U100" i="54"/>
  <c r="I114" i="48"/>
  <c r="G114" i="43"/>
  <c r="C114" i="33"/>
  <c r="I114" i="26"/>
  <c r="U102" i="16"/>
  <c r="T102" i="16"/>
  <c r="M114" i="53"/>
  <c r="S114" i="53" s="1"/>
  <c r="S97" i="53"/>
  <c r="T103" i="9"/>
  <c r="U103" i="9"/>
  <c r="U108" i="8"/>
  <c r="K114" i="51"/>
  <c r="G114" i="45"/>
  <c r="L114" i="40"/>
  <c r="R114" i="40" s="1"/>
  <c r="H114" i="38"/>
  <c r="F114" i="36"/>
  <c r="B114" i="34"/>
  <c r="K114" i="33"/>
  <c r="H114" i="31"/>
  <c r="J114" i="29"/>
  <c r="F114" i="27"/>
  <c r="C114" i="15"/>
  <c r="B114" i="12"/>
  <c r="G114" i="9"/>
  <c r="L114" i="6"/>
  <c r="R114" i="6" s="1"/>
  <c r="F114" i="4"/>
  <c r="D114" i="2"/>
  <c r="K114" i="29"/>
  <c r="G114" i="27"/>
  <c r="D114" i="15"/>
  <c r="H114" i="9"/>
  <c r="C114" i="7"/>
  <c r="J114" i="12"/>
  <c r="F114" i="10"/>
  <c r="R97" i="9"/>
  <c r="N114" i="8"/>
  <c r="G114" i="5"/>
  <c r="D114" i="37"/>
  <c r="J114" i="25"/>
  <c r="F114" i="23"/>
  <c r="B114" i="21"/>
  <c r="K114" i="20"/>
  <c r="H114" i="18"/>
  <c r="C114" i="16"/>
  <c r="J114" i="28"/>
  <c r="G114" i="21"/>
  <c r="L114" i="18"/>
  <c r="R114" i="18" s="1"/>
  <c r="H114" i="16"/>
  <c r="S73" i="47"/>
  <c r="E17" i="48"/>
  <c r="U10" i="50"/>
  <c r="R17" i="50"/>
  <c r="S35" i="50"/>
  <c r="R73" i="50"/>
  <c r="E68" i="51"/>
  <c r="E35" i="52"/>
  <c r="P74" i="52"/>
  <c r="Q87" i="52"/>
  <c r="T71" i="53"/>
  <c r="S17" i="54"/>
  <c r="Q35" i="54"/>
  <c r="S73" i="54"/>
  <c r="E42" i="55"/>
  <c r="E82" i="49"/>
  <c r="E82" i="31"/>
  <c r="G114" i="55"/>
  <c r="B114" i="51"/>
  <c r="J114" i="48"/>
  <c r="J114" i="37"/>
  <c r="G114" i="35"/>
  <c r="B114" i="33"/>
  <c r="K114" i="30"/>
  <c r="H114" i="26"/>
  <c r="K114" i="23"/>
  <c r="B114" i="19"/>
  <c r="H114" i="13"/>
  <c r="D114" i="11"/>
  <c r="H114" i="8"/>
  <c r="C114" i="6"/>
  <c r="I114" i="55"/>
  <c r="H114" i="53"/>
  <c r="D114" i="51"/>
  <c r="I114" i="42"/>
  <c r="F114" i="40"/>
  <c r="I114" i="35"/>
  <c r="D114" i="33"/>
  <c r="M114" i="30"/>
  <c r="S114" i="30" s="1"/>
  <c r="C114" i="29"/>
  <c r="J114" i="26"/>
  <c r="U98" i="25"/>
  <c r="J114" i="21"/>
  <c r="D114" i="19"/>
  <c r="K114" i="16"/>
  <c r="J114" i="13"/>
  <c r="G114" i="11"/>
  <c r="J114" i="8"/>
  <c r="F114" i="6"/>
  <c r="I114" i="3"/>
  <c r="E26" i="54"/>
  <c r="U10" i="55"/>
  <c r="E82" i="2"/>
  <c r="L114" i="55"/>
  <c r="R114" i="55" s="1"/>
  <c r="H114" i="51"/>
  <c r="B114" i="47"/>
  <c r="C114" i="45"/>
  <c r="I114" i="40"/>
  <c r="D114" i="38"/>
  <c r="L114" i="35"/>
  <c r="R114" i="35" s="1"/>
  <c r="H114" i="33"/>
  <c r="D114" i="31"/>
  <c r="F114" i="24"/>
  <c r="H114" i="19"/>
  <c r="C114" i="17"/>
  <c r="G114" i="14"/>
  <c r="C114" i="9"/>
  <c r="M114" i="8"/>
  <c r="S114" i="8" s="1"/>
  <c r="I114" i="6"/>
  <c r="B114" i="4"/>
  <c r="E32" i="55"/>
  <c r="B114" i="1"/>
  <c r="L114" i="53"/>
  <c r="R114" i="53" s="1"/>
  <c r="F114" i="49"/>
  <c r="D114" i="45"/>
  <c r="M114" i="42"/>
  <c r="S114" i="42" s="1"/>
  <c r="J114" i="40"/>
  <c r="F114" i="38"/>
  <c r="C114" i="36"/>
  <c r="M114" i="35"/>
  <c r="S114" i="35" s="1"/>
  <c r="I114" i="33"/>
  <c r="G114" i="24"/>
  <c r="B114" i="22"/>
  <c r="H114" i="14"/>
  <c r="K114" i="11"/>
  <c r="U105" i="10"/>
  <c r="D114" i="9"/>
  <c r="J114" i="6"/>
  <c r="C114" i="4"/>
  <c r="P68" i="55"/>
  <c r="R68" i="55"/>
  <c r="T58" i="55"/>
  <c r="T51" i="55"/>
  <c r="T47" i="55"/>
  <c r="S69" i="55"/>
  <c r="R75" i="55"/>
  <c r="U39" i="55"/>
  <c r="P42" i="55"/>
  <c r="R42" i="55"/>
  <c r="Q42" i="55"/>
  <c r="S42" i="55"/>
  <c r="Q32" i="55"/>
  <c r="T29" i="55"/>
  <c r="Q26" i="55"/>
  <c r="R55" i="55"/>
  <c r="E69" i="55"/>
  <c r="E61" i="55"/>
  <c r="U61" i="55" s="1"/>
  <c r="P61" i="55"/>
  <c r="R61" i="55"/>
  <c r="Q61" i="55"/>
  <c r="S61" i="55"/>
  <c r="Q75" i="55"/>
  <c r="U75" i="55" s="1"/>
  <c r="T111" i="55"/>
  <c r="P68" i="54"/>
  <c r="T64" i="54"/>
  <c r="E42" i="54"/>
  <c r="P42" i="54"/>
  <c r="R42" i="54"/>
  <c r="R32" i="54"/>
  <c r="Q26" i="54"/>
  <c r="S26" i="54"/>
  <c r="T24" i="54"/>
  <c r="S69" i="54"/>
  <c r="Q55" i="54"/>
  <c r="E55" i="54"/>
  <c r="Q61" i="54"/>
  <c r="E69" i="54"/>
  <c r="T60" i="54"/>
  <c r="P75" i="54"/>
  <c r="T75" i="54" s="1"/>
  <c r="T59" i="54"/>
  <c r="R69" i="54"/>
  <c r="S75" i="54"/>
  <c r="E61" i="54"/>
  <c r="T61" i="54" s="1"/>
  <c r="Q69" i="54"/>
  <c r="U69" i="54" s="1"/>
  <c r="R75" i="54"/>
  <c r="S97" i="54"/>
  <c r="U107" i="54"/>
  <c r="E82" i="54"/>
  <c r="P68" i="53"/>
  <c r="R68" i="53"/>
  <c r="Q68" i="53"/>
  <c r="T63" i="53"/>
  <c r="T51" i="53"/>
  <c r="T50" i="53"/>
  <c r="T47" i="53"/>
  <c r="E55" i="53"/>
  <c r="E42" i="53"/>
  <c r="T39" i="53"/>
  <c r="Q42" i="53"/>
  <c r="T29" i="53"/>
  <c r="P75" i="53"/>
  <c r="T75" i="53" s="1"/>
  <c r="P32" i="53"/>
  <c r="R32" i="53"/>
  <c r="Q32" i="53"/>
  <c r="S32" i="53"/>
  <c r="E32" i="53"/>
  <c r="E26" i="53"/>
  <c r="P26" i="53"/>
  <c r="S75" i="53"/>
  <c r="E69" i="53"/>
  <c r="P55" i="53"/>
  <c r="Q55" i="53"/>
  <c r="P61" i="53"/>
  <c r="R61" i="53"/>
  <c r="Q61" i="53"/>
  <c r="S61" i="53"/>
  <c r="E75" i="53"/>
  <c r="P69" i="53"/>
  <c r="T69" i="53" s="1"/>
  <c r="T105" i="53"/>
  <c r="U103" i="53"/>
  <c r="T101" i="53"/>
  <c r="Q68" i="52"/>
  <c r="E61" i="52"/>
  <c r="T58" i="52"/>
  <c r="T52" i="52"/>
  <c r="T47" i="52"/>
  <c r="P42" i="52"/>
  <c r="Q42" i="52"/>
  <c r="R42" i="52"/>
  <c r="P26" i="52"/>
  <c r="R26" i="52"/>
  <c r="Q26" i="52"/>
  <c r="S26" i="52"/>
  <c r="T24" i="52"/>
  <c r="E26" i="52"/>
  <c r="Q69" i="52"/>
  <c r="Q75" i="52"/>
  <c r="P55" i="52"/>
  <c r="R55" i="52"/>
  <c r="Q55" i="52"/>
  <c r="S55" i="52"/>
  <c r="E55" i="52"/>
  <c r="S69" i="52"/>
  <c r="E69" i="52"/>
  <c r="E75" i="52"/>
  <c r="P61" i="52"/>
  <c r="P69" i="52"/>
  <c r="P75" i="52"/>
  <c r="T75" i="52" s="1"/>
  <c r="T107" i="52"/>
  <c r="U103" i="52"/>
  <c r="R68" i="51"/>
  <c r="T65" i="51"/>
  <c r="T58" i="51"/>
  <c r="Q55" i="51"/>
  <c r="E55" i="51"/>
  <c r="P42" i="51"/>
  <c r="R42" i="51"/>
  <c r="Q42" i="51"/>
  <c r="E32" i="51"/>
  <c r="Q69" i="51"/>
  <c r="T29" i="51"/>
  <c r="T28" i="51"/>
  <c r="Q32" i="51"/>
  <c r="U24" i="51"/>
  <c r="R69" i="51"/>
  <c r="Q61" i="51"/>
  <c r="S61" i="51"/>
  <c r="E69" i="51"/>
  <c r="R75" i="51"/>
  <c r="S75" i="51"/>
  <c r="S69" i="51"/>
  <c r="E75" i="51"/>
  <c r="U98" i="51"/>
  <c r="T58" i="50"/>
  <c r="T48" i="50"/>
  <c r="T47" i="50"/>
  <c r="Q55" i="50"/>
  <c r="P42" i="50"/>
  <c r="R42" i="50"/>
  <c r="T28" i="50"/>
  <c r="P32" i="50"/>
  <c r="S32" i="50"/>
  <c r="S26" i="50"/>
  <c r="S75" i="50"/>
  <c r="E55" i="50"/>
  <c r="E75" i="50"/>
  <c r="T49" i="50"/>
  <c r="R55" i="50"/>
  <c r="S55" i="50"/>
  <c r="S69" i="50"/>
  <c r="T59" i="50"/>
  <c r="E61" i="50"/>
  <c r="R69" i="50"/>
  <c r="P75" i="50"/>
  <c r="R75" i="50"/>
  <c r="E69" i="50"/>
  <c r="S97" i="50"/>
  <c r="T112" i="50"/>
  <c r="T110" i="50"/>
  <c r="E82" i="50"/>
  <c r="R75" i="49"/>
  <c r="R61" i="49"/>
  <c r="Q61" i="49"/>
  <c r="U58" i="49"/>
  <c r="U47" i="49"/>
  <c r="R42" i="49"/>
  <c r="Q26" i="49"/>
  <c r="E69" i="49"/>
  <c r="S75" i="49"/>
  <c r="Q55" i="49"/>
  <c r="E75" i="49"/>
  <c r="E55" i="49"/>
  <c r="S61" i="49"/>
  <c r="T60" i="49"/>
  <c r="R69" i="49"/>
  <c r="T59" i="49"/>
  <c r="E61" i="49"/>
  <c r="S69" i="49"/>
  <c r="U109" i="49"/>
  <c r="E68" i="48"/>
  <c r="R69" i="48"/>
  <c r="P68" i="48"/>
  <c r="R68" i="48"/>
  <c r="Q61" i="48"/>
  <c r="E61" i="48"/>
  <c r="U48" i="48"/>
  <c r="E75" i="48"/>
  <c r="Q42" i="48"/>
  <c r="E42" i="48"/>
  <c r="P32" i="48"/>
  <c r="R32" i="48"/>
  <c r="Q32" i="48"/>
  <c r="S32" i="48"/>
  <c r="S69" i="48"/>
  <c r="R75" i="48"/>
  <c r="E55" i="48"/>
  <c r="S75" i="48"/>
  <c r="E69" i="48"/>
  <c r="U104" i="48"/>
  <c r="S68" i="47"/>
  <c r="T65" i="47"/>
  <c r="T64" i="47"/>
  <c r="P68" i="47"/>
  <c r="R68" i="47"/>
  <c r="E61" i="47"/>
  <c r="E69" i="47"/>
  <c r="P55" i="47"/>
  <c r="S69" i="47"/>
  <c r="E55" i="47"/>
  <c r="T29" i="47"/>
  <c r="P32" i="47"/>
  <c r="R32" i="47"/>
  <c r="E75" i="47"/>
  <c r="R55" i="47"/>
  <c r="Q55" i="47"/>
  <c r="S55" i="47"/>
  <c r="P75" i="47"/>
  <c r="R69" i="47"/>
  <c r="P69" i="47"/>
  <c r="S75" i="47"/>
  <c r="Q69" i="47"/>
  <c r="R75" i="47"/>
  <c r="U110" i="47"/>
  <c r="S68" i="46"/>
  <c r="P42" i="46"/>
  <c r="R42" i="46"/>
  <c r="S42" i="46"/>
  <c r="E32" i="46"/>
  <c r="T25" i="46"/>
  <c r="T49" i="46"/>
  <c r="E55" i="46"/>
  <c r="Q55" i="46"/>
  <c r="S55" i="46"/>
  <c r="R75" i="46"/>
  <c r="E69" i="46"/>
  <c r="Q75" i="46"/>
  <c r="Q69" i="46"/>
  <c r="R69" i="46"/>
  <c r="S69" i="46"/>
  <c r="E75" i="46"/>
  <c r="U99" i="46"/>
  <c r="T104" i="46"/>
  <c r="T112" i="46"/>
  <c r="E75" i="45"/>
  <c r="U47" i="45"/>
  <c r="U44" i="45"/>
  <c r="P42" i="45"/>
  <c r="R42" i="45"/>
  <c r="T29" i="45"/>
  <c r="R32" i="45"/>
  <c r="R69" i="45"/>
  <c r="R75" i="45"/>
  <c r="U28" i="45"/>
  <c r="S69" i="45"/>
  <c r="P26" i="45"/>
  <c r="R26" i="45"/>
  <c r="Q26" i="45"/>
  <c r="S26" i="45"/>
  <c r="E55" i="45"/>
  <c r="R55" i="45"/>
  <c r="S55" i="45"/>
  <c r="E69" i="45"/>
  <c r="Q61" i="45"/>
  <c r="S61" i="45"/>
  <c r="S75" i="45"/>
  <c r="U112" i="45"/>
  <c r="T101" i="45"/>
  <c r="T103" i="45"/>
  <c r="T102" i="45"/>
  <c r="P68" i="44"/>
  <c r="R68" i="44"/>
  <c r="Q68" i="44"/>
  <c r="S68" i="44"/>
  <c r="U51" i="44"/>
  <c r="E55" i="44"/>
  <c r="Q55" i="44"/>
  <c r="T39" i="44"/>
  <c r="R42" i="44"/>
  <c r="S42" i="44"/>
  <c r="T29" i="44"/>
  <c r="R32" i="44"/>
  <c r="T24" i="44"/>
  <c r="S75" i="44"/>
  <c r="E69" i="44"/>
  <c r="P26" i="44"/>
  <c r="P55" i="44"/>
  <c r="S55" i="44"/>
  <c r="R69" i="44"/>
  <c r="P75" i="44"/>
  <c r="E75" i="44"/>
  <c r="P69" i="44"/>
  <c r="T69" i="44" s="1"/>
  <c r="S69" i="44"/>
  <c r="R75" i="44"/>
  <c r="E68" i="43"/>
  <c r="T64" i="43"/>
  <c r="P68" i="43"/>
  <c r="R68" i="43"/>
  <c r="T58" i="43"/>
  <c r="T57" i="43"/>
  <c r="T51" i="43"/>
  <c r="T44" i="43"/>
  <c r="T39" i="43"/>
  <c r="Q42" i="43"/>
  <c r="R42" i="43"/>
  <c r="T29" i="43"/>
  <c r="Q32" i="43"/>
  <c r="R75" i="43"/>
  <c r="T24" i="43"/>
  <c r="R26" i="43"/>
  <c r="Q55" i="43"/>
  <c r="U49" i="43"/>
  <c r="E55" i="43"/>
  <c r="Q75" i="43"/>
  <c r="P61" i="43"/>
  <c r="R61" i="43"/>
  <c r="R69" i="43"/>
  <c r="Q69" i="43"/>
  <c r="U60" i="43"/>
  <c r="T59" i="43"/>
  <c r="S69" i="43"/>
  <c r="E69" i="43"/>
  <c r="S75" i="43"/>
  <c r="T99" i="43"/>
  <c r="U105" i="43"/>
  <c r="T112" i="43"/>
  <c r="T103" i="43"/>
  <c r="P68" i="42"/>
  <c r="Q68" i="42"/>
  <c r="T63" i="42"/>
  <c r="R69" i="42"/>
  <c r="S75" i="42"/>
  <c r="E61" i="42"/>
  <c r="U52" i="42"/>
  <c r="E75" i="42"/>
  <c r="U44" i="42"/>
  <c r="S69" i="42"/>
  <c r="Q55" i="42"/>
  <c r="E55" i="42"/>
  <c r="P42" i="42"/>
  <c r="R42" i="42"/>
  <c r="Q42" i="42"/>
  <c r="S42" i="42"/>
  <c r="E32" i="42"/>
  <c r="Q32" i="42"/>
  <c r="T28" i="42"/>
  <c r="S26" i="42"/>
  <c r="R26" i="42"/>
  <c r="E69" i="42"/>
  <c r="U24" i="42"/>
  <c r="S55" i="42"/>
  <c r="P55" i="42"/>
  <c r="R55" i="42"/>
  <c r="R75" i="42"/>
  <c r="T59" i="42"/>
  <c r="P75" i="42"/>
  <c r="P69" i="42"/>
  <c r="T69" i="42" s="1"/>
  <c r="Q75" i="42"/>
  <c r="U75" i="42" s="1"/>
  <c r="P61" i="42"/>
  <c r="R61" i="42"/>
  <c r="Q69" i="42"/>
  <c r="U69" i="42" s="1"/>
  <c r="T101" i="42"/>
  <c r="U111" i="42"/>
  <c r="R68" i="41"/>
  <c r="U58" i="41"/>
  <c r="U50" i="41"/>
  <c r="T48" i="41"/>
  <c r="E55" i="41"/>
  <c r="E42" i="41"/>
  <c r="E32" i="41"/>
  <c r="R26" i="41"/>
  <c r="S26" i="41"/>
  <c r="E69" i="41"/>
  <c r="T49" i="41"/>
  <c r="R69" i="41"/>
  <c r="R55" i="41"/>
  <c r="S69" i="41"/>
  <c r="S55" i="41"/>
  <c r="S75" i="41"/>
  <c r="Q61" i="41"/>
  <c r="P75" i="41"/>
  <c r="T106" i="41"/>
  <c r="U108" i="41"/>
  <c r="R75" i="40"/>
  <c r="T65" i="40"/>
  <c r="Q61" i="40"/>
  <c r="U50" i="40"/>
  <c r="T47" i="40"/>
  <c r="E55" i="40"/>
  <c r="Q55" i="40"/>
  <c r="Q42" i="40"/>
  <c r="P32" i="40"/>
  <c r="R32" i="40"/>
  <c r="E69" i="40"/>
  <c r="R69" i="40"/>
  <c r="P26" i="40"/>
  <c r="R26" i="40"/>
  <c r="S75" i="40"/>
  <c r="S55" i="40"/>
  <c r="E75" i="40"/>
  <c r="U59" i="40"/>
  <c r="S61" i="40"/>
  <c r="S69" i="40"/>
  <c r="T111" i="40"/>
  <c r="U65" i="39"/>
  <c r="P68" i="39"/>
  <c r="R68" i="39"/>
  <c r="Q68" i="39"/>
  <c r="U51" i="39"/>
  <c r="T52" i="39"/>
  <c r="Q42" i="39"/>
  <c r="T39" i="39"/>
  <c r="R32" i="39"/>
  <c r="U24" i="39"/>
  <c r="R75" i="39"/>
  <c r="P26" i="39"/>
  <c r="Q26" i="39"/>
  <c r="E69" i="39"/>
  <c r="U25" i="39"/>
  <c r="E55" i="39"/>
  <c r="P55" i="39"/>
  <c r="R55" i="39"/>
  <c r="Q55" i="39"/>
  <c r="S55" i="39"/>
  <c r="P61" i="39"/>
  <c r="R61" i="39"/>
  <c r="R69" i="39"/>
  <c r="T99" i="39"/>
  <c r="S97" i="39"/>
  <c r="L114" i="39"/>
  <c r="R114" i="39" s="1"/>
  <c r="T100" i="39"/>
  <c r="U65" i="38"/>
  <c r="T50" i="38"/>
  <c r="E55" i="38"/>
  <c r="T39" i="38"/>
  <c r="R69" i="38"/>
  <c r="P42" i="38"/>
  <c r="R42" i="38"/>
  <c r="P26" i="38"/>
  <c r="R26" i="38"/>
  <c r="T49" i="38"/>
  <c r="P55" i="38"/>
  <c r="R55" i="38"/>
  <c r="Q55" i="38"/>
  <c r="S55" i="38"/>
  <c r="Q75" i="38"/>
  <c r="U75" i="38" s="1"/>
  <c r="S69" i="38"/>
  <c r="R75" i="38"/>
  <c r="Q61" i="38"/>
  <c r="E69" i="38"/>
  <c r="T60" i="38"/>
  <c r="E75" i="38"/>
  <c r="T109" i="38"/>
  <c r="U111" i="38"/>
  <c r="T107" i="38"/>
  <c r="U103" i="38"/>
  <c r="P68" i="37"/>
  <c r="R68" i="37"/>
  <c r="U65" i="37"/>
  <c r="T58" i="37"/>
  <c r="S75" i="37"/>
  <c r="U39" i="37"/>
  <c r="Q42" i="37"/>
  <c r="E32" i="37"/>
  <c r="E75" i="37"/>
  <c r="T29" i="37"/>
  <c r="U28" i="37"/>
  <c r="Q32" i="37"/>
  <c r="Q69" i="37"/>
  <c r="R75" i="37"/>
  <c r="U49" i="37"/>
  <c r="E55" i="37"/>
  <c r="Q61" i="37"/>
  <c r="E69" i="37"/>
  <c r="T60" i="37"/>
  <c r="R69" i="37"/>
  <c r="S69" i="37"/>
  <c r="U100" i="37"/>
  <c r="R68" i="36"/>
  <c r="E68" i="36"/>
  <c r="T52" i="36"/>
  <c r="E55" i="36"/>
  <c r="T39" i="36"/>
  <c r="R42" i="36"/>
  <c r="E42" i="36"/>
  <c r="E69" i="36"/>
  <c r="E75" i="36"/>
  <c r="S32" i="36"/>
  <c r="Q26" i="36"/>
  <c r="P55" i="36"/>
  <c r="R55" i="36"/>
  <c r="S75" i="36"/>
  <c r="P61" i="36"/>
  <c r="R61" i="36"/>
  <c r="Q61" i="36"/>
  <c r="S61" i="36"/>
  <c r="R69" i="36"/>
  <c r="Q69" i="36"/>
  <c r="R75" i="36"/>
  <c r="T103" i="36"/>
  <c r="U105" i="36"/>
  <c r="P68" i="35"/>
  <c r="R68" i="35"/>
  <c r="T48" i="35"/>
  <c r="T47" i="35"/>
  <c r="E75" i="35"/>
  <c r="P32" i="35"/>
  <c r="R32" i="35"/>
  <c r="Q32" i="35"/>
  <c r="S32" i="35"/>
  <c r="P26" i="35"/>
  <c r="R26" i="35"/>
  <c r="Q55" i="35"/>
  <c r="R69" i="35"/>
  <c r="P75" i="35"/>
  <c r="Q61" i="35"/>
  <c r="S69" i="35"/>
  <c r="R75" i="35"/>
  <c r="E69" i="35"/>
  <c r="T60" i="35"/>
  <c r="E61" i="35"/>
  <c r="T108" i="35"/>
  <c r="T104" i="35"/>
  <c r="U102" i="35"/>
  <c r="Q68" i="34"/>
  <c r="E61" i="34"/>
  <c r="E69" i="34"/>
  <c r="T50" i="34"/>
  <c r="T47" i="34"/>
  <c r="E55" i="34"/>
  <c r="S69" i="34"/>
  <c r="R75" i="34"/>
  <c r="Q42" i="34"/>
  <c r="E42" i="34"/>
  <c r="E32" i="34"/>
  <c r="T29" i="34"/>
  <c r="R26" i="34"/>
  <c r="T25" i="34"/>
  <c r="T24" i="34"/>
  <c r="E75" i="34"/>
  <c r="P55" i="34"/>
  <c r="Q55" i="34"/>
  <c r="U55" i="34" s="1"/>
  <c r="U49" i="34"/>
  <c r="R55" i="34"/>
  <c r="S55" i="34"/>
  <c r="P61" i="34"/>
  <c r="R61" i="34"/>
  <c r="P69" i="34"/>
  <c r="T69" i="34" s="1"/>
  <c r="U60" i="34"/>
  <c r="Q69" i="34"/>
  <c r="U69" i="34" s="1"/>
  <c r="P75" i="34"/>
  <c r="T75" i="34" s="1"/>
  <c r="U98" i="34"/>
  <c r="R97" i="34"/>
  <c r="E82" i="34"/>
  <c r="T65" i="33"/>
  <c r="T64" i="33"/>
  <c r="U58" i="33"/>
  <c r="T50" i="33"/>
  <c r="U47" i="33"/>
  <c r="T44" i="33"/>
  <c r="S69" i="33"/>
  <c r="R75" i="33"/>
  <c r="P42" i="33"/>
  <c r="R42" i="33"/>
  <c r="Q42" i="33"/>
  <c r="S42" i="33"/>
  <c r="E32" i="33"/>
  <c r="R26" i="33"/>
  <c r="E69" i="33"/>
  <c r="P55" i="33"/>
  <c r="R55" i="33"/>
  <c r="P69" i="33"/>
  <c r="T69" i="33" s="1"/>
  <c r="S75" i="33"/>
  <c r="U49" i="33"/>
  <c r="E75" i="33"/>
  <c r="Q75" i="33"/>
  <c r="U75" i="33" s="1"/>
  <c r="U60" i="33"/>
  <c r="R69" i="33"/>
  <c r="T111" i="33"/>
  <c r="T109" i="33"/>
  <c r="T105" i="33"/>
  <c r="S69" i="32"/>
  <c r="U64" i="32"/>
  <c r="U58" i="32"/>
  <c r="T57" i="32"/>
  <c r="T51" i="32"/>
  <c r="T50" i="32"/>
  <c r="Q69" i="32"/>
  <c r="U69" i="32" s="1"/>
  <c r="R75" i="32"/>
  <c r="Q42" i="32"/>
  <c r="S42" i="32"/>
  <c r="Q26" i="32"/>
  <c r="E75" i="32"/>
  <c r="E55" i="32"/>
  <c r="E69" i="32"/>
  <c r="E61" i="32"/>
  <c r="S75" i="32"/>
  <c r="U102" i="32"/>
  <c r="T107" i="32"/>
  <c r="U109" i="32"/>
  <c r="Q68" i="31"/>
  <c r="E69" i="31"/>
  <c r="T47" i="31"/>
  <c r="E42" i="31"/>
  <c r="R42" i="31"/>
  <c r="S42" i="31"/>
  <c r="E32" i="31"/>
  <c r="T29" i="31"/>
  <c r="R75" i="31"/>
  <c r="U25" i="31"/>
  <c r="E75" i="31"/>
  <c r="Q55" i="31"/>
  <c r="S75" i="31"/>
  <c r="R69" i="31"/>
  <c r="Q69" i="31"/>
  <c r="U69" i="31" s="1"/>
  <c r="R97" i="31"/>
  <c r="T103" i="31"/>
  <c r="T57" i="30"/>
  <c r="E61" i="30"/>
  <c r="U61" i="30" s="1"/>
  <c r="T52" i="30"/>
  <c r="U51" i="30"/>
  <c r="U48" i="30"/>
  <c r="T47" i="30"/>
  <c r="Q42" i="30"/>
  <c r="E32" i="30"/>
  <c r="Q32" i="30"/>
  <c r="T29" i="30"/>
  <c r="T28" i="30"/>
  <c r="S69" i="30"/>
  <c r="E26" i="30"/>
  <c r="E55" i="30"/>
  <c r="S75" i="30"/>
  <c r="P55" i="30"/>
  <c r="R55" i="30"/>
  <c r="E69" i="30"/>
  <c r="R75" i="30"/>
  <c r="Q69" i="30"/>
  <c r="U69" i="30" s="1"/>
  <c r="R69" i="30"/>
  <c r="P75" i="30"/>
  <c r="T75" i="30" s="1"/>
  <c r="Q75" i="30"/>
  <c r="U75" i="30" s="1"/>
  <c r="P69" i="30"/>
  <c r="T69" i="30" s="1"/>
  <c r="U59" i="30"/>
  <c r="P61" i="30"/>
  <c r="R61" i="30"/>
  <c r="S97" i="30"/>
  <c r="T104" i="30"/>
  <c r="T109" i="30"/>
  <c r="U102" i="30"/>
  <c r="T100" i="30"/>
  <c r="T112" i="30"/>
  <c r="U110" i="30"/>
  <c r="T65" i="29"/>
  <c r="P61" i="29"/>
  <c r="U58" i="29"/>
  <c r="T57" i="29"/>
  <c r="U50" i="29"/>
  <c r="Q55" i="29"/>
  <c r="E55" i="29"/>
  <c r="P42" i="29"/>
  <c r="R42" i="29"/>
  <c r="Q42" i="29"/>
  <c r="S42" i="29"/>
  <c r="E32" i="29"/>
  <c r="R69" i="29"/>
  <c r="E26" i="29"/>
  <c r="Q26" i="29"/>
  <c r="S55" i="29"/>
  <c r="Q69" i="29"/>
  <c r="U69" i="29" s="1"/>
  <c r="E75" i="29"/>
  <c r="E69" i="29"/>
  <c r="R61" i="29"/>
  <c r="P75" i="29"/>
  <c r="T75" i="29" s="1"/>
  <c r="T105" i="29"/>
  <c r="T101" i="29"/>
  <c r="U110" i="29"/>
  <c r="U99" i="29"/>
  <c r="R68" i="28"/>
  <c r="R69" i="28"/>
  <c r="T51" i="28"/>
  <c r="E75" i="28"/>
  <c r="S55" i="28"/>
  <c r="Q42" i="28"/>
  <c r="S42" i="28"/>
  <c r="P32" i="28"/>
  <c r="Q32" i="28"/>
  <c r="S69" i="28"/>
  <c r="R32" i="28"/>
  <c r="T24" i="28"/>
  <c r="E55" i="28"/>
  <c r="E61" i="28"/>
  <c r="Q69" i="28"/>
  <c r="Q61" i="28"/>
  <c r="P75" i="28"/>
  <c r="R75" i="28"/>
  <c r="E69" i="28"/>
  <c r="T98" i="28"/>
  <c r="T103" i="28"/>
  <c r="U112" i="28"/>
  <c r="U106" i="28"/>
  <c r="T104" i="28"/>
  <c r="E68" i="27"/>
  <c r="P68" i="27"/>
  <c r="R68" i="27"/>
  <c r="T58" i="27"/>
  <c r="T47" i="27"/>
  <c r="Q55" i="27"/>
  <c r="E55" i="27"/>
  <c r="E42" i="27"/>
  <c r="T29" i="27"/>
  <c r="Q32" i="27"/>
  <c r="E75" i="27"/>
  <c r="P26" i="27"/>
  <c r="R26" i="27"/>
  <c r="P55" i="27"/>
  <c r="R55" i="27"/>
  <c r="S55" i="27"/>
  <c r="S69" i="27"/>
  <c r="P61" i="27"/>
  <c r="R61" i="27"/>
  <c r="R69" i="27"/>
  <c r="R75" i="27"/>
  <c r="Q61" i="27"/>
  <c r="S61" i="27"/>
  <c r="Q69" i="27"/>
  <c r="U69" i="27" s="1"/>
  <c r="S75" i="27"/>
  <c r="T108" i="27"/>
  <c r="T104" i="27"/>
  <c r="U102" i="27"/>
  <c r="Q68" i="26"/>
  <c r="E68" i="26"/>
  <c r="T58" i="26"/>
  <c r="T57" i="26"/>
  <c r="E61" i="26"/>
  <c r="E55" i="26"/>
  <c r="T52" i="26"/>
  <c r="T48" i="26"/>
  <c r="U47" i="26"/>
  <c r="E69" i="26"/>
  <c r="R42" i="26"/>
  <c r="S42" i="26"/>
  <c r="Q26" i="26"/>
  <c r="T25" i="26"/>
  <c r="E26" i="26"/>
  <c r="R69" i="26"/>
  <c r="P75" i="26"/>
  <c r="P55" i="26"/>
  <c r="Q55" i="26"/>
  <c r="U60" i="26"/>
  <c r="R75" i="26"/>
  <c r="P61" i="26"/>
  <c r="R61" i="26"/>
  <c r="P69" i="26"/>
  <c r="T112" i="26"/>
  <c r="U101" i="26"/>
  <c r="E82" i="26"/>
  <c r="T65" i="25"/>
  <c r="Q68" i="25"/>
  <c r="S68" i="25"/>
  <c r="T50" i="25"/>
  <c r="R55" i="25"/>
  <c r="R69" i="25"/>
  <c r="T44" i="25"/>
  <c r="T28" i="25"/>
  <c r="E26" i="25"/>
  <c r="P26" i="25"/>
  <c r="S26" i="25"/>
  <c r="S75" i="25"/>
  <c r="T59" i="25"/>
  <c r="Q75" i="25"/>
  <c r="T60" i="25"/>
  <c r="E69" i="25"/>
  <c r="R75" i="25"/>
  <c r="T101" i="25"/>
  <c r="T103" i="25"/>
  <c r="E68" i="24"/>
  <c r="E61" i="24"/>
  <c r="T51" i="24"/>
  <c r="T48" i="24"/>
  <c r="T47" i="24"/>
  <c r="T28" i="24"/>
  <c r="T25" i="24"/>
  <c r="T24" i="24"/>
  <c r="E26" i="24"/>
  <c r="T49" i="24"/>
  <c r="S75" i="24"/>
  <c r="R55" i="24"/>
  <c r="E75" i="24"/>
  <c r="R69" i="24"/>
  <c r="E55" i="24"/>
  <c r="R75" i="24"/>
  <c r="Q61" i="24"/>
  <c r="E69" i="24"/>
  <c r="T60" i="24"/>
  <c r="T59" i="24"/>
  <c r="S69" i="24"/>
  <c r="T101" i="24"/>
  <c r="U106" i="24"/>
  <c r="M114" i="24"/>
  <c r="S114" i="24" s="1"/>
  <c r="T109" i="24"/>
  <c r="E68" i="23"/>
  <c r="T58" i="23"/>
  <c r="U57" i="23"/>
  <c r="T47" i="23"/>
  <c r="T39" i="23"/>
  <c r="T28" i="23"/>
  <c r="E32" i="23"/>
  <c r="U32" i="23" s="1"/>
  <c r="R26" i="23"/>
  <c r="E26" i="23"/>
  <c r="U24" i="23"/>
  <c r="T49" i="23"/>
  <c r="E55" i="23"/>
  <c r="E75" i="23"/>
  <c r="Q75" i="23"/>
  <c r="U75" i="23" s="1"/>
  <c r="Q61" i="23"/>
  <c r="Q69" i="23"/>
  <c r="R75" i="23"/>
  <c r="S69" i="23"/>
  <c r="U100" i="23"/>
  <c r="T109" i="23"/>
  <c r="U111" i="23"/>
  <c r="T105" i="23"/>
  <c r="P68" i="22"/>
  <c r="R68" i="22"/>
  <c r="Q68" i="22"/>
  <c r="S68" i="22"/>
  <c r="T65" i="22"/>
  <c r="T58" i="22"/>
  <c r="E42" i="22"/>
  <c r="P42" i="22"/>
  <c r="R42" i="22"/>
  <c r="P32" i="22"/>
  <c r="S32" i="22"/>
  <c r="R69" i="22"/>
  <c r="Q75" i="22"/>
  <c r="S26" i="22"/>
  <c r="P55" i="22"/>
  <c r="R55" i="22"/>
  <c r="S69" i="22"/>
  <c r="E55" i="22"/>
  <c r="T49" i="22"/>
  <c r="P61" i="22"/>
  <c r="R61" i="22"/>
  <c r="E69" i="22"/>
  <c r="T60" i="22"/>
  <c r="P69" i="22"/>
  <c r="T108" i="22"/>
  <c r="U99" i="22"/>
  <c r="U106" i="22"/>
  <c r="T104" i="22"/>
  <c r="T64" i="21"/>
  <c r="Q68" i="21"/>
  <c r="Q61" i="21"/>
  <c r="T57" i="21"/>
  <c r="E61" i="21"/>
  <c r="T61" i="21" s="1"/>
  <c r="Q55" i="21"/>
  <c r="R69" i="21"/>
  <c r="T51" i="21"/>
  <c r="R75" i="21"/>
  <c r="E55" i="21"/>
  <c r="Q42" i="21"/>
  <c r="P32" i="21"/>
  <c r="R32" i="21"/>
  <c r="R26" i="21"/>
  <c r="Q75" i="21"/>
  <c r="E75" i="21"/>
  <c r="T24" i="21"/>
  <c r="S55" i="21"/>
  <c r="S61" i="21"/>
  <c r="Q69" i="21"/>
  <c r="U69" i="21" s="1"/>
  <c r="S75" i="21"/>
  <c r="S69" i="21"/>
  <c r="T60" i="21"/>
  <c r="U59" i="21"/>
  <c r="U105" i="21"/>
  <c r="T110" i="21"/>
  <c r="T112" i="21"/>
  <c r="T108" i="21"/>
  <c r="S97" i="21"/>
  <c r="T64" i="20"/>
  <c r="Q68" i="20"/>
  <c r="T57" i="20"/>
  <c r="T52" i="20"/>
  <c r="T47" i="20"/>
  <c r="T48" i="20"/>
  <c r="E55" i="20"/>
  <c r="T44" i="20"/>
  <c r="E69" i="20"/>
  <c r="Q42" i="20"/>
  <c r="U42" i="20" s="1"/>
  <c r="R32" i="20"/>
  <c r="P69" i="20"/>
  <c r="Q26" i="20"/>
  <c r="U49" i="20"/>
  <c r="E75" i="20"/>
  <c r="R75" i="20"/>
  <c r="P55" i="20"/>
  <c r="R55" i="20"/>
  <c r="P61" i="20"/>
  <c r="R61" i="20"/>
  <c r="U60" i="20"/>
  <c r="R69" i="20"/>
  <c r="Q75" i="20"/>
  <c r="T59" i="20"/>
  <c r="U108" i="20"/>
  <c r="T106" i="20"/>
  <c r="U100" i="20"/>
  <c r="E82" i="20"/>
  <c r="E68" i="19"/>
  <c r="T57" i="19"/>
  <c r="U52" i="19"/>
  <c r="T48" i="19"/>
  <c r="R55" i="19"/>
  <c r="T44" i="19"/>
  <c r="R32" i="19"/>
  <c r="S32" i="19"/>
  <c r="R69" i="19"/>
  <c r="Q26" i="19"/>
  <c r="P55" i="19"/>
  <c r="S75" i="19"/>
  <c r="E69" i="19"/>
  <c r="Q55" i="19"/>
  <c r="T59" i="19"/>
  <c r="E61" i="19"/>
  <c r="Q69" i="19"/>
  <c r="R75" i="19"/>
  <c r="M114" i="19"/>
  <c r="S114" i="19" s="1"/>
  <c r="E82" i="19"/>
  <c r="T63" i="18"/>
  <c r="E68" i="18"/>
  <c r="U58" i="18"/>
  <c r="T48" i="18"/>
  <c r="T47" i="18"/>
  <c r="E55" i="18"/>
  <c r="S69" i="18"/>
  <c r="U28" i="18"/>
  <c r="Q32" i="18"/>
  <c r="Q26" i="18"/>
  <c r="U25" i="18"/>
  <c r="T24" i="18"/>
  <c r="S75" i="18"/>
  <c r="Q55" i="18"/>
  <c r="R69" i="18"/>
  <c r="E69" i="18"/>
  <c r="E61" i="18"/>
  <c r="E75" i="18"/>
  <c r="Q61" i="18"/>
  <c r="Q69" i="18"/>
  <c r="P75" i="18"/>
  <c r="R75" i="18"/>
  <c r="U101" i="18"/>
  <c r="R97" i="18"/>
  <c r="T111" i="18"/>
  <c r="U109" i="18"/>
  <c r="T65" i="17"/>
  <c r="R68" i="17"/>
  <c r="P61" i="17"/>
  <c r="R61" i="17"/>
  <c r="T57" i="17"/>
  <c r="T50" i="17"/>
  <c r="T47" i="17"/>
  <c r="S75" i="17"/>
  <c r="U39" i="17"/>
  <c r="T29" i="17"/>
  <c r="T28" i="17"/>
  <c r="S32" i="17"/>
  <c r="Q69" i="17"/>
  <c r="R26" i="17"/>
  <c r="E69" i="17"/>
  <c r="P55" i="17"/>
  <c r="R55" i="17"/>
  <c r="R69" i="17"/>
  <c r="R75" i="17"/>
  <c r="S69" i="17"/>
  <c r="E75" i="17"/>
  <c r="T59" i="17"/>
  <c r="U99" i="17"/>
  <c r="S97" i="17"/>
  <c r="T109" i="17"/>
  <c r="U107" i="17"/>
  <c r="S68" i="16"/>
  <c r="T65" i="16"/>
  <c r="T58" i="16"/>
  <c r="T52" i="16"/>
  <c r="U51" i="16"/>
  <c r="T47" i="16"/>
  <c r="S75" i="16"/>
  <c r="P42" i="16"/>
  <c r="S42" i="16"/>
  <c r="R42" i="16"/>
  <c r="E32" i="16"/>
  <c r="U29" i="16"/>
  <c r="Q32" i="16"/>
  <c r="S32" i="16"/>
  <c r="T28" i="16"/>
  <c r="P26" i="16"/>
  <c r="T24" i="16"/>
  <c r="R69" i="16"/>
  <c r="Q55" i="16"/>
  <c r="U60" i="16"/>
  <c r="P69" i="16"/>
  <c r="Q69" i="16"/>
  <c r="P75" i="16"/>
  <c r="Q75" i="16"/>
  <c r="U75" i="16" s="1"/>
  <c r="P68" i="15"/>
  <c r="R68" i="15"/>
  <c r="Q68" i="15"/>
  <c r="S68" i="15"/>
  <c r="U50" i="15"/>
  <c r="T51" i="15"/>
  <c r="T48" i="15"/>
  <c r="S75" i="15"/>
  <c r="U47" i="15"/>
  <c r="R55" i="15"/>
  <c r="T44" i="15"/>
  <c r="P42" i="15"/>
  <c r="R42" i="15"/>
  <c r="E69" i="15"/>
  <c r="Q32" i="15"/>
  <c r="P69" i="15"/>
  <c r="T69" i="15" s="1"/>
  <c r="S32" i="15"/>
  <c r="E75" i="15"/>
  <c r="Q26" i="15"/>
  <c r="T24" i="15"/>
  <c r="E55" i="15"/>
  <c r="P55" i="15"/>
  <c r="S55" i="15"/>
  <c r="S69" i="15"/>
  <c r="R75" i="15"/>
  <c r="R69" i="15"/>
  <c r="Q75" i="15"/>
  <c r="E61" i="15"/>
  <c r="U61" i="15" s="1"/>
  <c r="T59" i="15"/>
  <c r="Q61" i="15"/>
  <c r="U103" i="15"/>
  <c r="T98" i="15"/>
  <c r="U101" i="15"/>
  <c r="T107" i="15"/>
  <c r="U109" i="15"/>
  <c r="R68" i="14"/>
  <c r="T63" i="14"/>
  <c r="T51" i="14"/>
  <c r="T50" i="14"/>
  <c r="S75" i="14"/>
  <c r="T44" i="14"/>
  <c r="S69" i="14"/>
  <c r="E42" i="14"/>
  <c r="P42" i="14"/>
  <c r="R42" i="14"/>
  <c r="P32" i="14"/>
  <c r="S32" i="14"/>
  <c r="R26" i="14"/>
  <c r="S26" i="14"/>
  <c r="T24" i="14"/>
  <c r="E75" i="14"/>
  <c r="Q55" i="14"/>
  <c r="R69" i="14"/>
  <c r="T49" i="14"/>
  <c r="R75" i="14"/>
  <c r="E69" i="14"/>
  <c r="E61" i="14"/>
  <c r="U61" i="14" s="1"/>
  <c r="P75" i="14"/>
  <c r="T75" i="14" s="1"/>
  <c r="Q61" i="14"/>
  <c r="Q69" i="14"/>
  <c r="Q75" i="14"/>
  <c r="U75" i="14" s="1"/>
  <c r="L114" i="14"/>
  <c r="R114" i="14" s="1"/>
  <c r="T99" i="14"/>
  <c r="T108" i="14"/>
  <c r="Q68" i="13"/>
  <c r="U63" i="13"/>
  <c r="E68" i="13"/>
  <c r="P61" i="13"/>
  <c r="S69" i="13"/>
  <c r="E55" i="13"/>
  <c r="T48" i="13"/>
  <c r="T44" i="13"/>
  <c r="Q42" i="13"/>
  <c r="S42" i="13"/>
  <c r="P32" i="13"/>
  <c r="R32" i="13"/>
  <c r="E26" i="13"/>
  <c r="P26" i="13"/>
  <c r="R26" i="13"/>
  <c r="P69" i="13"/>
  <c r="P75" i="13"/>
  <c r="T75" i="13" s="1"/>
  <c r="T49" i="13"/>
  <c r="P55" i="13"/>
  <c r="Q55" i="13"/>
  <c r="T59" i="13"/>
  <c r="E75" i="13"/>
  <c r="E61" i="13"/>
  <c r="R61" i="13"/>
  <c r="Q61" i="13"/>
  <c r="S61" i="13"/>
  <c r="Q69" i="13"/>
  <c r="S75" i="13"/>
  <c r="R75" i="13"/>
  <c r="R97" i="13"/>
  <c r="U104" i="13"/>
  <c r="U102" i="13"/>
  <c r="T107" i="13"/>
  <c r="U109" i="13"/>
  <c r="T111" i="13"/>
  <c r="T65" i="12"/>
  <c r="T64" i="12"/>
  <c r="P61" i="12"/>
  <c r="T50" i="12"/>
  <c r="T48" i="12"/>
  <c r="R55" i="12"/>
  <c r="E55" i="12"/>
  <c r="P42" i="12"/>
  <c r="Q42" i="12"/>
  <c r="T28" i="12"/>
  <c r="P32" i="12"/>
  <c r="S32" i="12"/>
  <c r="R32" i="12"/>
  <c r="E75" i="12"/>
  <c r="Q26" i="12"/>
  <c r="U49" i="12"/>
  <c r="P69" i="12"/>
  <c r="P55" i="12"/>
  <c r="T55" i="12" s="1"/>
  <c r="Q75" i="12"/>
  <c r="R61" i="12"/>
  <c r="S69" i="12"/>
  <c r="R69" i="12"/>
  <c r="R75" i="12"/>
  <c r="T104" i="12"/>
  <c r="U106" i="12"/>
  <c r="U111" i="12"/>
  <c r="T100" i="12"/>
  <c r="P68" i="11"/>
  <c r="R68" i="11"/>
  <c r="R69" i="11"/>
  <c r="Q68" i="11"/>
  <c r="S68" i="11"/>
  <c r="U58" i="11"/>
  <c r="T57" i="11"/>
  <c r="U47" i="11"/>
  <c r="T48" i="11"/>
  <c r="P55" i="11"/>
  <c r="P42" i="11"/>
  <c r="R42" i="11"/>
  <c r="T28" i="11"/>
  <c r="R32" i="11"/>
  <c r="Q32" i="11"/>
  <c r="S32" i="11"/>
  <c r="E32" i="11"/>
  <c r="T32" i="11" s="1"/>
  <c r="T29" i="11"/>
  <c r="S26" i="11"/>
  <c r="E26" i="11"/>
  <c r="Q75" i="11"/>
  <c r="U75" i="11" s="1"/>
  <c r="R55" i="11"/>
  <c r="E75" i="11"/>
  <c r="E55" i="11"/>
  <c r="E69" i="11"/>
  <c r="S75" i="11"/>
  <c r="Q61" i="11"/>
  <c r="P69" i="11"/>
  <c r="S69" i="11"/>
  <c r="R75" i="11"/>
  <c r="U100" i="11"/>
  <c r="U108" i="11"/>
  <c r="E82" i="11"/>
  <c r="U63" i="10"/>
  <c r="U65" i="10"/>
  <c r="P68" i="10"/>
  <c r="R68" i="10"/>
  <c r="S68" i="10"/>
  <c r="T64" i="10"/>
  <c r="Q61" i="10"/>
  <c r="T52" i="10"/>
  <c r="T51" i="10"/>
  <c r="E55" i="10"/>
  <c r="P55" i="10"/>
  <c r="P42" i="10"/>
  <c r="R42" i="10"/>
  <c r="S75" i="10"/>
  <c r="S69" i="10"/>
  <c r="U28" i="10"/>
  <c r="E69" i="10"/>
  <c r="S32" i="10"/>
  <c r="P26" i="10"/>
  <c r="R26" i="10"/>
  <c r="Q26" i="10"/>
  <c r="S26" i="10"/>
  <c r="E75" i="10"/>
  <c r="R55" i="10"/>
  <c r="Q55" i="10"/>
  <c r="S55" i="10"/>
  <c r="P75" i="10"/>
  <c r="T75" i="10" s="1"/>
  <c r="P69" i="10"/>
  <c r="T49" i="10"/>
  <c r="Q69" i="10"/>
  <c r="U69" i="10" s="1"/>
  <c r="Q75" i="10"/>
  <c r="U75" i="10" s="1"/>
  <c r="R69" i="10"/>
  <c r="R75" i="10"/>
  <c r="T60" i="10"/>
  <c r="T111" i="10"/>
  <c r="Q68" i="9"/>
  <c r="Q61" i="9"/>
  <c r="E61" i="9"/>
  <c r="S69" i="9"/>
  <c r="U51" i="9"/>
  <c r="T50" i="9"/>
  <c r="T48" i="9"/>
  <c r="E55" i="9"/>
  <c r="S42" i="9"/>
  <c r="E42" i="9"/>
  <c r="T39" i="9"/>
  <c r="P69" i="9"/>
  <c r="T69" i="9" s="1"/>
  <c r="Q75" i="9"/>
  <c r="P42" i="9"/>
  <c r="P32" i="9"/>
  <c r="R32" i="9"/>
  <c r="T24" i="9"/>
  <c r="P26" i="9"/>
  <c r="R26" i="9"/>
  <c r="Q26" i="9"/>
  <c r="S26" i="9"/>
  <c r="P75" i="9"/>
  <c r="T75" i="9" s="1"/>
  <c r="Q55" i="9"/>
  <c r="E69" i="9"/>
  <c r="E75" i="9"/>
  <c r="P55" i="9"/>
  <c r="Q69" i="9"/>
  <c r="U69" i="9" s="1"/>
  <c r="R75" i="9"/>
  <c r="P61" i="9"/>
  <c r="R61" i="9"/>
  <c r="S75" i="9"/>
  <c r="S61" i="9"/>
  <c r="U105" i="9"/>
  <c r="T107" i="9"/>
  <c r="S68" i="8"/>
  <c r="E55" i="8"/>
  <c r="T50" i="8"/>
  <c r="T48" i="8"/>
  <c r="T47" i="8"/>
  <c r="S69" i="8"/>
  <c r="T39" i="8"/>
  <c r="P42" i="8"/>
  <c r="S42" i="8"/>
  <c r="E69" i="8"/>
  <c r="E32" i="8"/>
  <c r="P32" i="8"/>
  <c r="R32" i="8"/>
  <c r="Q26" i="8"/>
  <c r="P55" i="8"/>
  <c r="R55" i="8"/>
  <c r="P61" i="8"/>
  <c r="R61" i="8"/>
  <c r="E75" i="8"/>
  <c r="Q61" i="8"/>
  <c r="S61" i="8"/>
  <c r="P69" i="8"/>
  <c r="R69" i="8"/>
  <c r="R75" i="8"/>
  <c r="Q75" i="8"/>
  <c r="T59" i="8"/>
  <c r="T104" i="8"/>
  <c r="T100" i="8"/>
  <c r="U102" i="8"/>
  <c r="T64" i="7"/>
  <c r="U65" i="7"/>
  <c r="R68" i="7"/>
  <c r="S68" i="7"/>
  <c r="T57" i="7"/>
  <c r="E61" i="7"/>
  <c r="T51" i="7"/>
  <c r="T48" i="7"/>
  <c r="P55" i="7"/>
  <c r="T55" i="7" s="1"/>
  <c r="P42" i="7"/>
  <c r="R42" i="7"/>
  <c r="U28" i="7"/>
  <c r="E32" i="7"/>
  <c r="T29" i="7"/>
  <c r="P32" i="7"/>
  <c r="R32" i="7"/>
  <c r="Q26" i="7"/>
  <c r="R69" i="7"/>
  <c r="E26" i="7"/>
  <c r="R55" i="7"/>
  <c r="R75" i="7"/>
  <c r="S55" i="7"/>
  <c r="S69" i="7"/>
  <c r="E69" i="7"/>
  <c r="Q75" i="7"/>
  <c r="T59" i="7"/>
  <c r="S75" i="7"/>
  <c r="Q61" i="7"/>
  <c r="P69" i="7"/>
  <c r="T69" i="7" s="1"/>
  <c r="Q69" i="7"/>
  <c r="T102" i="7"/>
  <c r="U112" i="7"/>
  <c r="T105" i="7"/>
  <c r="T110" i="7"/>
  <c r="U65" i="6"/>
  <c r="T63" i="6"/>
  <c r="U58" i="6"/>
  <c r="E61" i="6"/>
  <c r="U51" i="6"/>
  <c r="T52" i="6"/>
  <c r="E55" i="6"/>
  <c r="T44" i="6"/>
  <c r="U39" i="6"/>
  <c r="P42" i="6"/>
  <c r="R42" i="6"/>
  <c r="Q42" i="6"/>
  <c r="U42" i="6" s="1"/>
  <c r="U28" i="6"/>
  <c r="Q69" i="6"/>
  <c r="U69" i="6" s="1"/>
  <c r="T24" i="6"/>
  <c r="E69" i="6"/>
  <c r="P69" i="6"/>
  <c r="T69" i="6" s="1"/>
  <c r="S69" i="6"/>
  <c r="E75" i="6"/>
  <c r="R75" i="6"/>
  <c r="S75" i="6"/>
  <c r="R69" i="6"/>
  <c r="U101" i="6"/>
  <c r="T107" i="6"/>
  <c r="U103" i="6"/>
  <c r="T64" i="5"/>
  <c r="E68" i="5"/>
  <c r="S75" i="5"/>
  <c r="T58" i="5"/>
  <c r="U51" i="5"/>
  <c r="E55" i="5"/>
  <c r="T48" i="5"/>
  <c r="Q42" i="5"/>
  <c r="R32" i="5"/>
  <c r="P26" i="5"/>
  <c r="R26" i="5"/>
  <c r="E69" i="5"/>
  <c r="R75" i="5"/>
  <c r="Q55" i="5"/>
  <c r="S69" i="5"/>
  <c r="E75" i="5"/>
  <c r="T59" i="5"/>
  <c r="R69" i="5"/>
  <c r="U106" i="5"/>
  <c r="Q68" i="4"/>
  <c r="T65" i="4"/>
  <c r="T58" i="4"/>
  <c r="T57" i="4"/>
  <c r="T48" i="4"/>
  <c r="E75" i="4"/>
  <c r="P55" i="4"/>
  <c r="T39" i="4"/>
  <c r="R42" i="4"/>
  <c r="S75" i="4"/>
  <c r="E69" i="4"/>
  <c r="Q32" i="4"/>
  <c r="S32" i="4"/>
  <c r="T29" i="4"/>
  <c r="U49" i="4"/>
  <c r="R55" i="4"/>
  <c r="U60" i="4"/>
  <c r="T59" i="4"/>
  <c r="E61" i="4"/>
  <c r="U61" i="4" s="1"/>
  <c r="Q61" i="4"/>
  <c r="S61" i="4"/>
  <c r="P69" i="4"/>
  <c r="T69" i="4" s="1"/>
  <c r="S69" i="4"/>
  <c r="R75" i="4"/>
  <c r="T112" i="4"/>
  <c r="T108" i="4"/>
  <c r="T63" i="3"/>
  <c r="P61" i="3"/>
  <c r="E75" i="3"/>
  <c r="T51" i="3"/>
  <c r="R69" i="3"/>
  <c r="Q42" i="3"/>
  <c r="U42" i="3" s="1"/>
  <c r="S42" i="3"/>
  <c r="P42" i="3"/>
  <c r="T42" i="3" s="1"/>
  <c r="E32" i="3"/>
  <c r="U32" i="3" s="1"/>
  <c r="P26" i="3"/>
  <c r="Q26" i="3"/>
  <c r="Q69" i="3"/>
  <c r="Q55" i="3"/>
  <c r="E69" i="3"/>
  <c r="Q61" i="3"/>
  <c r="S61" i="3"/>
  <c r="P75" i="3"/>
  <c r="T75" i="3" s="1"/>
  <c r="Q75" i="3"/>
  <c r="U75" i="3" s="1"/>
  <c r="S75" i="3"/>
  <c r="R61" i="3"/>
  <c r="T60" i="3"/>
  <c r="E61" i="3"/>
  <c r="U61" i="3" s="1"/>
  <c r="U100" i="3"/>
  <c r="U110" i="3"/>
  <c r="U108" i="3"/>
  <c r="R68" i="2"/>
  <c r="S68" i="2"/>
  <c r="E68" i="2"/>
  <c r="T48" i="2"/>
  <c r="Q55" i="2"/>
  <c r="T28" i="2"/>
  <c r="P32" i="2"/>
  <c r="T32" i="2" s="1"/>
  <c r="S32" i="2"/>
  <c r="U25" i="2"/>
  <c r="P26" i="2"/>
  <c r="R69" i="2"/>
  <c r="U49" i="2"/>
  <c r="E75" i="2"/>
  <c r="Q61" i="2"/>
  <c r="P75" i="2"/>
  <c r="T75" i="2" s="1"/>
  <c r="E69" i="2"/>
  <c r="S75" i="2"/>
  <c r="P61" i="2"/>
  <c r="S61" i="2"/>
  <c r="Q69" i="2"/>
  <c r="U69" i="2" s="1"/>
  <c r="T110" i="2"/>
  <c r="T104" i="2"/>
  <c r="T106" i="2"/>
  <c r="T102" i="2"/>
  <c r="T65" i="1"/>
  <c r="Q68" i="1"/>
  <c r="P68" i="1"/>
  <c r="T68" i="1" s="1"/>
  <c r="U47" i="1"/>
  <c r="R55" i="1"/>
  <c r="R75" i="1"/>
  <c r="P42" i="1"/>
  <c r="Q42" i="1"/>
  <c r="U42" i="1" s="1"/>
  <c r="R69" i="1"/>
  <c r="S32" i="1"/>
  <c r="T28" i="1"/>
  <c r="P32" i="1"/>
  <c r="T32" i="1" s="1"/>
  <c r="S26" i="1"/>
  <c r="E26" i="1"/>
  <c r="U26" i="1" s="1"/>
  <c r="S75" i="1"/>
  <c r="Q26" i="1"/>
  <c r="S69" i="1"/>
  <c r="E69" i="1"/>
  <c r="T98" i="1"/>
  <c r="U26" i="4"/>
  <c r="T26" i="4"/>
  <c r="T35" i="2"/>
  <c r="U32" i="1"/>
  <c r="U61" i="2"/>
  <c r="T61" i="2"/>
  <c r="U35" i="1"/>
  <c r="T35" i="1"/>
  <c r="T61" i="1"/>
  <c r="U61" i="1"/>
  <c r="U17" i="1"/>
  <c r="T17" i="1"/>
  <c r="S17" i="1"/>
  <c r="S68" i="1"/>
  <c r="Q17" i="2"/>
  <c r="S55" i="1"/>
  <c r="T11" i="1"/>
  <c r="T39" i="1"/>
  <c r="S42" i="1"/>
  <c r="T50" i="1"/>
  <c r="T93" i="1"/>
  <c r="R26" i="2"/>
  <c r="T41" i="2"/>
  <c r="Q42" i="2"/>
  <c r="U42" i="2" s="1"/>
  <c r="T44" i="2"/>
  <c r="S55" i="2"/>
  <c r="S69" i="2"/>
  <c r="S74" i="2"/>
  <c r="R75" i="2"/>
  <c r="T15" i="3"/>
  <c r="R17" i="3"/>
  <c r="T9" i="1"/>
  <c r="U10" i="1"/>
  <c r="U21" i="1"/>
  <c r="U38" i="1"/>
  <c r="U49" i="1"/>
  <c r="U60" i="1"/>
  <c r="U68" i="1"/>
  <c r="Q87" i="1"/>
  <c r="T91" i="1"/>
  <c r="U92" i="1"/>
  <c r="T11" i="2"/>
  <c r="U12" i="2"/>
  <c r="T22" i="2"/>
  <c r="U23" i="2"/>
  <c r="T39" i="2"/>
  <c r="U40" i="2"/>
  <c r="U55" i="2"/>
  <c r="T55" i="2"/>
  <c r="T50" i="2"/>
  <c r="U51" i="2"/>
  <c r="R61" i="2"/>
  <c r="U87" i="2"/>
  <c r="E87" i="2"/>
  <c r="E115" i="2" s="1"/>
  <c r="U115" i="2" s="1"/>
  <c r="T87" i="2"/>
  <c r="T93" i="2"/>
  <c r="U94" i="2"/>
  <c r="T13" i="3"/>
  <c r="U14" i="3"/>
  <c r="T24" i="3"/>
  <c r="U25" i="3"/>
  <c r="R26" i="3"/>
  <c r="U28" i="3"/>
  <c r="T41" i="3"/>
  <c r="T44" i="3"/>
  <c r="T52" i="3"/>
  <c r="U53" i="3"/>
  <c r="S55" i="3"/>
  <c r="T64" i="3"/>
  <c r="U65" i="3"/>
  <c r="S69" i="3"/>
  <c r="S74" i="3"/>
  <c r="R75" i="3"/>
  <c r="T95" i="3"/>
  <c r="U96" i="3"/>
  <c r="T21" i="4"/>
  <c r="U22" i="4"/>
  <c r="Q26" i="4"/>
  <c r="P32" i="4"/>
  <c r="T34" i="4"/>
  <c r="Q55" i="4"/>
  <c r="P61" i="4"/>
  <c r="S68" i="4"/>
  <c r="R69" i="4"/>
  <c r="U14" i="5"/>
  <c r="Q17" i="5"/>
  <c r="U17" i="5" s="1"/>
  <c r="T26" i="5"/>
  <c r="U26" i="5"/>
  <c r="T52" i="5"/>
  <c r="P69" i="5"/>
  <c r="T69" i="5" s="1"/>
  <c r="Q74" i="5"/>
  <c r="P87" i="5"/>
  <c r="T95" i="5"/>
  <c r="U16" i="6"/>
  <c r="P35" i="6"/>
  <c r="T35" i="6" s="1"/>
  <c r="E42" i="6"/>
  <c r="T49" i="6"/>
  <c r="U61" i="6"/>
  <c r="T61" i="6"/>
  <c r="T35" i="7"/>
  <c r="U35" i="7"/>
  <c r="U49" i="7"/>
  <c r="T49" i="7"/>
  <c r="U61" i="7"/>
  <c r="T61" i="7"/>
  <c r="U12" i="8"/>
  <c r="T12" i="8"/>
  <c r="U61" i="10"/>
  <c r="T61" i="10"/>
  <c r="U61" i="11"/>
  <c r="T61" i="11"/>
  <c r="T32" i="12"/>
  <c r="U61" i="16"/>
  <c r="T61" i="16"/>
  <c r="U32" i="18"/>
  <c r="T32" i="18"/>
  <c r="P69" i="1"/>
  <c r="T69" i="1" s="1"/>
  <c r="Q73" i="1"/>
  <c r="P74" i="1"/>
  <c r="U26" i="2"/>
  <c r="T26" i="2"/>
  <c r="P87" i="2"/>
  <c r="U74" i="3"/>
  <c r="T73" i="3"/>
  <c r="T74" i="3"/>
  <c r="U73" i="3"/>
  <c r="T94" i="3"/>
  <c r="T17" i="4"/>
  <c r="T25" i="4"/>
  <c r="U40" i="4"/>
  <c r="T50" i="4"/>
  <c r="T93" i="4"/>
  <c r="T41" i="5"/>
  <c r="P55" i="5"/>
  <c r="Q69" i="5"/>
  <c r="U69" i="5" s="1"/>
  <c r="Q73" i="5"/>
  <c r="T10" i="6"/>
  <c r="U30" i="6"/>
  <c r="U32" i="6"/>
  <c r="T32" i="6"/>
  <c r="Q35" i="6"/>
  <c r="U35" i="6" s="1"/>
  <c r="P61" i="6"/>
  <c r="U67" i="6"/>
  <c r="U72" i="6"/>
  <c r="P26" i="7"/>
  <c r="Q32" i="7"/>
  <c r="U92" i="7"/>
  <c r="T92" i="7"/>
  <c r="T35" i="8"/>
  <c r="T61" i="9"/>
  <c r="U61" i="9"/>
  <c r="T61" i="13"/>
  <c r="U61" i="13"/>
  <c r="U32" i="17"/>
  <c r="T32" i="17"/>
  <c r="P55" i="1"/>
  <c r="T55" i="1" s="1"/>
  <c r="P26" i="1"/>
  <c r="Q69" i="1"/>
  <c r="U69" i="1" s="1"/>
  <c r="Q74" i="1"/>
  <c r="P75" i="1"/>
  <c r="T75" i="1" s="1"/>
  <c r="S87" i="1"/>
  <c r="P17" i="2"/>
  <c r="T17" i="2" s="1"/>
  <c r="Q32" i="2"/>
  <c r="U32" i="2" s="1"/>
  <c r="Q35" i="2"/>
  <c r="U35" i="2" s="1"/>
  <c r="P68" i="2"/>
  <c r="T68" i="2" s="1"/>
  <c r="P73" i="2"/>
  <c r="Q87" i="2"/>
  <c r="U55" i="3"/>
  <c r="T55" i="3"/>
  <c r="U87" i="3"/>
  <c r="E87" i="3"/>
  <c r="E115" i="3" s="1"/>
  <c r="T87" i="3"/>
  <c r="Q17" i="4"/>
  <c r="U17" i="4" s="1"/>
  <c r="E35" i="4"/>
  <c r="U68" i="4"/>
  <c r="T68" i="4"/>
  <c r="T63" i="4"/>
  <c r="Q75" i="4"/>
  <c r="U75" i="4" s="1"/>
  <c r="E42" i="5"/>
  <c r="Q68" i="5"/>
  <c r="R87" i="5"/>
  <c r="Q61" i="6"/>
  <c r="S87" i="6"/>
  <c r="P17" i="7"/>
  <c r="U60" i="7"/>
  <c r="T60" i="7"/>
  <c r="Q74" i="7"/>
  <c r="U26" i="8"/>
  <c r="T26" i="8"/>
  <c r="T35" i="12"/>
  <c r="U35" i="18"/>
  <c r="P55" i="2"/>
  <c r="Q68" i="2"/>
  <c r="U68" i="2" s="1"/>
  <c r="P69" i="2"/>
  <c r="T69" i="2" s="1"/>
  <c r="Q73" i="2"/>
  <c r="P74" i="2"/>
  <c r="U26" i="3"/>
  <c r="T26" i="3"/>
  <c r="P32" i="3"/>
  <c r="P35" i="3"/>
  <c r="T35" i="3" s="1"/>
  <c r="P115" i="3"/>
  <c r="P114" i="3"/>
  <c r="U55" i="4"/>
  <c r="T55" i="4"/>
  <c r="U45" i="4"/>
  <c r="P73" i="4"/>
  <c r="U87" i="4"/>
  <c r="E87" i="4"/>
  <c r="E115" i="4" s="1"/>
  <c r="U115" i="4" s="1"/>
  <c r="T87" i="4"/>
  <c r="U88" i="4"/>
  <c r="U10" i="7"/>
  <c r="T10" i="7"/>
  <c r="U38" i="7"/>
  <c r="T38" i="7"/>
  <c r="U26" i="12"/>
  <c r="T61" i="14"/>
  <c r="U32" i="15"/>
  <c r="S87" i="2"/>
  <c r="Q32" i="3"/>
  <c r="Q35" i="3"/>
  <c r="U35" i="3" s="1"/>
  <c r="U68" i="3"/>
  <c r="T68" i="3"/>
  <c r="P68" i="3"/>
  <c r="P73" i="3"/>
  <c r="Q87" i="3"/>
  <c r="T13" i="4"/>
  <c r="U13" i="4"/>
  <c r="T32" i="4"/>
  <c r="U32" i="4"/>
  <c r="P42" i="4"/>
  <c r="T42" i="4" s="1"/>
  <c r="Q73" i="4"/>
  <c r="P74" i="4"/>
  <c r="Q26" i="5"/>
  <c r="T35" i="5"/>
  <c r="T61" i="5"/>
  <c r="U61" i="5"/>
  <c r="P32" i="6"/>
  <c r="P75" i="6"/>
  <c r="T75" i="6" s="1"/>
  <c r="T32" i="7"/>
  <c r="S87" i="7"/>
  <c r="U26" i="11"/>
  <c r="U35" i="17"/>
  <c r="U26" i="18"/>
  <c r="Q75" i="1"/>
  <c r="U75" i="1" s="1"/>
  <c r="R42" i="1"/>
  <c r="Q61" i="1"/>
  <c r="U74" i="1"/>
  <c r="T74" i="1"/>
  <c r="U73" i="1"/>
  <c r="T73" i="1"/>
  <c r="U17" i="2"/>
  <c r="Q26" i="2"/>
  <c r="P42" i="2"/>
  <c r="T42" i="2" s="1"/>
  <c r="Q75" i="2"/>
  <c r="U75" i="2" s="1"/>
  <c r="Q17" i="3"/>
  <c r="U17" i="3" s="1"/>
  <c r="P55" i="3"/>
  <c r="Q68" i="3"/>
  <c r="P69" i="3"/>
  <c r="T69" i="3" s="1"/>
  <c r="Q73" i="3"/>
  <c r="P74" i="3"/>
  <c r="R87" i="3"/>
  <c r="Q42" i="4"/>
  <c r="U42" i="4" s="1"/>
  <c r="P68" i="4"/>
  <c r="S74" i="4"/>
  <c r="Q74" i="4"/>
  <c r="Q87" i="4"/>
  <c r="P17" i="6"/>
  <c r="Q32" i="6"/>
  <c r="P55" i="6"/>
  <c r="Q55" i="6"/>
  <c r="Q75" i="6"/>
  <c r="U75" i="6" s="1"/>
  <c r="U26" i="7"/>
  <c r="T26" i="7"/>
  <c r="U35" i="11"/>
  <c r="U26" i="15"/>
  <c r="T26" i="15"/>
  <c r="U35" i="15"/>
  <c r="T61" i="15"/>
  <c r="T42" i="1"/>
  <c r="T22" i="1"/>
  <c r="U55" i="1"/>
  <c r="U87" i="1"/>
  <c r="E87" i="1"/>
  <c r="E115" i="1" s="1"/>
  <c r="U115" i="1" s="1"/>
  <c r="T87" i="1"/>
  <c r="T46" i="3"/>
  <c r="T54" i="3"/>
  <c r="T57" i="3"/>
  <c r="T66" i="3"/>
  <c r="T71" i="3"/>
  <c r="S87" i="3"/>
  <c r="T89" i="3"/>
  <c r="T9" i="4"/>
  <c r="T14" i="4"/>
  <c r="P35" i="4"/>
  <c r="R87" i="4"/>
  <c r="T19" i="5"/>
  <c r="P42" i="5"/>
  <c r="T44" i="5"/>
  <c r="P61" i="5"/>
  <c r="P75" i="5"/>
  <c r="T75" i="5" s="1"/>
  <c r="U96" i="5"/>
  <c r="Q17" i="6"/>
  <c r="T21" i="6"/>
  <c r="P26" i="6"/>
  <c r="T26" i="6" s="1"/>
  <c r="T60" i="6"/>
  <c r="P68" i="6"/>
  <c r="P73" i="6"/>
  <c r="T95" i="6"/>
  <c r="T32" i="8"/>
  <c r="U32" i="8"/>
  <c r="T26" i="9"/>
  <c r="U26" i="9"/>
  <c r="T32" i="16"/>
  <c r="U32" i="16"/>
  <c r="P61" i="1"/>
  <c r="T13" i="2"/>
  <c r="T24" i="2"/>
  <c r="T52" i="2"/>
  <c r="T64" i="2"/>
  <c r="T95" i="2"/>
  <c r="T29" i="3"/>
  <c r="P87" i="1"/>
  <c r="T63" i="2"/>
  <c r="U73" i="2"/>
  <c r="T73" i="2"/>
  <c r="T74" i="2"/>
  <c r="U74" i="2"/>
  <c r="U69" i="3"/>
  <c r="T17" i="3"/>
  <c r="T45" i="3"/>
  <c r="U71" i="3"/>
  <c r="T88" i="3"/>
  <c r="U9" i="4"/>
  <c r="T24" i="4"/>
  <c r="U24" i="4"/>
  <c r="P26" i="4"/>
  <c r="U37" i="4"/>
  <c r="U51" i="4"/>
  <c r="U63" i="4"/>
  <c r="Q69" i="4"/>
  <c r="U69" i="4" s="1"/>
  <c r="U94" i="4"/>
  <c r="T24" i="5"/>
  <c r="U32" i="5"/>
  <c r="T32" i="5"/>
  <c r="T55" i="5"/>
  <c r="U55" i="5"/>
  <c r="T45" i="5"/>
  <c r="T47" i="5"/>
  <c r="Q61" i="5"/>
  <c r="P74" i="5"/>
  <c r="Q75" i="5"/>
  <c r="U75" i="5" s="1"/>
  <c r="U87" i="5"/>
  <c r="E87" i="5"/>
  <c r="E115" i="5" s="1"/>
  <c r="U115" i="5" s="1"/>
  <c r="T87" i="5"/>
  <c r="T88" i="5"/>
  <c r="T90" i="5"/>
  <c r="T14" i="6"/>
  <c r="Q26" i="6"/>
  <c r="U26" i="6" s="1"/>
  <c r="U38" i="6"/>
  <c r="T41" i="6"/>
  <c r="T64" i="6"/>
  <c r="Q68" i="6"/>
  <c r="Q73" i="6"/>
  <c r="P87" i="6"/>
  <c r="U90" i="6"/>
  <c r="U21" i="7"/>
  <c r="T21" i="7"/>
  <c r="Q55" i="7"/>
  <c r="P75" i="7"/>
  <c r="T75" i="7" s="1"/>
  <c r="T26" i="13"/>
  <c r="U26" i="13"/>
  <c r="U41" i="4"/>
  <c r="U44" i="4"/>
  <c r="U52" i="4"/>
  <c r="U64" i="4"/>
  <c r="U74" i="4"/>
  <c r="T74" i="4"/>
  <c r="U73" i="4"/>
  <c r="T73" i="4"/>
  <c r="U95" i="4"/>
  <c r="U15" i="5"/>
  <c r="U29" i="5"/>
  <c r="U42" i="5"/>
  <c r="T42" i="5"/>
  <c r="U46" i="5"/>
  <c r="U54" i="5"/>
  <c r="U57" i="5"/>
  <c r="U66" i="5"/>
  <c r="U89" i="5"/>
  <c r="U20" i="6"/>
  <c r="U31" i="6"/>
  <c r="U34" i="6"/>
  <c r="U48" i="6"/>
  <c r="U59" i="6"/>
  <c r="R87" i="6"/>
  <c r="U91" i="6"/>
  <c r="U11" i="7"/>
  <c r="U22" i="7"/>
  <c r="U39" i="7"/>
  <c r="U50" i="7"/>
  <c r="S61" i="7"/>
  <c r="P87" i="7"/>
  <c r="U93" i="7"/>
  <c r="U13" i="8"/>
  <c r="T23" i="8"/>
  <c r="U24" i="8"/>
  <c r="S26" i="8"/>
  <c r="T40" i="8"/>
  <c r="U41" i="8"/>
  <c r="R42" i="8"/>
  <c r="U44" i="8"/>
  <c r="T51" i="8"/>
  <c r="U52" i="8"/>
  <c r="T63" i="8"/>
  <c r="U64" i="8"/>
  <c r="U74" i="8"/>
  <c r="T74" i="8"/>
  <c r="U73" i="8"/>
  <c r="T73" i="8"/>
  <c r="S75" i="8"/>
  <c r="T94" i="8"/>
  <c r="U95" i="8"/>
  <c r="U75" i="9"/>
  <c r="U17" i="9"/>
  <c r="T14" i="9"/>
  <c r="U15" i="9"/>
  <c r="S17" i="9"/>
  <c r="T25" i="9"/>
  <c r="T28" i="9"/>
  <c r="U29" i="9"/>
  <c r="U42" i="9"/>
  <c r="T42" i="9"/>
  <c r="T45" i="9"/>
  <c r="U46" i="9"/>
  <c r="T53" i="9"/>
  <c r="U54" i="9"/>
  <c r="R55" i="9"/>
  <c r="U57" i="9"/>
  <c r="T65" i="9"/>
  <c r="U66" i="9"/>
  <c r="S68" i="9"/>
  <c r="R69" i="9"/>
  <c r="S73" i="9"/>
  <c r="R74" i="9"/>
  <c r="T88" i="9"/>
  <c r="U89" i="9"/>
  <c r="T96" i="9"/>
  <c r="T16" i="10"/>
  <c r="T19" i="10"/>
  <c r="U20" i="10"/>
  <c r="T30" i="10"/>
  <c r="U31" i="10"/>
  <c r="R32" i="10"/>
  <c r="U34" i="10"/>
  <c r="R35" i="10"/>
  <c r="T47" i="10"/>
  <c r="U48" i="10"/>
  <c r="T58" i="10"/>
  <c r="U59" i="10"/>
  <c r="T67" i="10"/>
  <c r="T72" i="10"/>
  <c r="R87" i="10"/>
  <c r="T90" i="10"/>
  <c r="U91" i="10"/>
  <c r="T10" i="11"/>
  <c r="U11" i="11"/>
  <c r="T21" i="11"/>
  <c r="U22" i="11"/>
  <c r="P35" i="11"/>
  <c r="T35" i="11" s="1"/>
  <c r="T38" i="11"/>
  <c r="T49" i="11"/>
  <c r="T60" i="11"/>
  <c r="S61" i="11"/>
  <c r="P87" i="11"/>
  <c r="T92" i="11"/>
  <c r="T12" i="12"/>
  <c r="T23" i="12"/>
  <c r="S26" i="12"/>
  <c r="T40" i="12"/>
  <c r="R42" i="12"/>
  <c r="T51" i="12"/>
  <c r="Q61" i="12"/>
  <c r="T63" i="12"/>
  <c r="U74" i="12"/>
  <c r="T74" i="12"/>
  <c r="U73" i="12"/>
  <c r="T73" i="12"/>
  <c r="S75" i="12"/>
  <c r="T94" i="12"/>
  <c r="U69" i="13"/>
  <c r="T69" i="13"/>
  <c r="U17" i="13"/>
  <c r="T14" i="13"/>
  <c r="S17" i="13"/>
  <c r="T25" i="13"/>
  <c r="Q26" i="13"/>
  <c r="T28" i="13"/>
  <c r="U42" i="13"/>
  <c r="P42" i="13"/>
  <c r="T42" i="13" s="1"/>
  <c r="T45" i="13"/>
  <c r="T53" i="13"/>
  <c r="R55" i="13"/>
  <c r="T65" i="13"/>
  <c r="S68" i="13"/>
  <c r="R69" i="13"/>
  <c r="S73" i="13"/>
  <c r="R74" i="13"/>
  <c r="Q75" i="13"/>
  <c r="U75" i="13" s="1"/>
  <c r="T88" i="13"/>
  <c r="T96" i="13"/>
  <c r="T16" i="14"/>
  <c r="Q17" i="14"/>
  <c r="T19" i="14"/>
  <c r="T30" i="14"/>
  <c r="R32" i="14"/>
  <c r="R35" i="14"/>
  <c r="T47" i="14"/>
  <c r="P55" i="14"/>
  <c r="T58" i="14"/>
  <c r="T67" i="14"/>
  <c r="Q68" i="14"/>
  <c r="P69" i="14"/>
  <c r="T69" i="14" s="1"/>
  <c r="T72" i="14"/>
  <c r="Q73" i="14"/>
  <c r="P74" i="14"/>
  <c r="R87" i="14"/>
  <c r="T90" i="14"/>
  <c r="T10" i="15"/>
  <c r="T21" i="15"/>
  <c r="P32" i="15"/>
  <c r="T32" i="15" s="1"/>
  <c r="P35" i="15"/>
  <c r="T35" i="15" s="1"/>
  <c r="T38" i="15"/>
  <c r="T49" i="15"/>
  <c r="T60" i="15"/>
  <c r="S61" i="15"/>
  <c r="P87" i="15"/>
  <c r="T92" i="15"/>
  <c r="T12" i="16"/>
  <c r="T22" i="16"/>
  <c r="T31" i="16"/>
  <c r="T38" i="16"/>
  <c r="Q42" i="16"/>
  <c r="U42" i="16" s="1"/>
  <c r="T68" i="16"/>
  <c r="U68" i="16"/>
  <c r="P68" i="16"/>
  <c r="P73" i="16"/>
  <c r="R87" i="16"/>
  <c r="T90" i="16"/>
  <c r="T96" i="16"/>
  <c r="T14" i="17"/>
  <c r="E17" i="17"/>
  <c r="P32" i="17"/>
  <c r="P35" i="17"/>
  <c r="T35" i="17" s="1"/>
  <c r="T38" i="17"/>
  <c r="T45" i="17"/>
  <c r="T52" i="17"/>
  <c r="Q61" i="17"/>
  <c r="Q68" i="17"/>
  <c r="P69" i="17"/>
  <c r="T69" i="17" s="1"/>
  <c r="T72" i="17"/>
  <c r="R73" i="17"/>
  <c r="Q74" i="17"/>
  <c r="P75" i="17"/>
  <c r="T75" i="17" s="1"/>
  <c r="T88" i="17"/>
  <c r="T95" i="17"/>
  <c r="U14" i="18"/>
  <c r="T22" i="18"/>
  <c r="S32" i="18"/>
  <c r="S35" i="18"/>
  <c r="T50" i="18"/>
  <c r="P61" i="18"/>
  <c r="T64" i="18"/>
  <c r="U87" i="18"/>
  <c r="E87" i="18"/>
  <c r="E115" i="18" s="1"/>
  <c r="U115" i="18" s="1"/>
  <c r="T87" i="18"/>
  <c r="T88" i="18"/>
  <c r="T15" i="19"/>
  <c r="U26" i="19"/>
  <c r="T26" i="19"/>
  <c r="U30" i="19"/>
  <c r="U49" i="19"/>
  <c r="T54" i="19"/>
  <c r="U61" i="19"/>
  <c r="T61" i="19"/>
  <c r="P68" i="19"/>
  <c r="S69" i="19"/>
  <c r="P74" i="19"/>
  <c r="U61" i="22"/>
  <c r="T61" i="22"/>
  <c r="U68" i="7"/>
  <c r="T68" i="7"/>
  <c r="Q87" i="7"/>
  <c r="U55" i="8"/>
  <c r="T55" i="8"/>
  <c r="U87" i="8"/>
  <c r="E87" i="8"/>
  <c r="E115" i="8" s="1"/>
  <c r="U115" i="8" s="1"/>
  <c r="T87" i="8"/>
  <c r="U32" i="9"/>
  <c r="T32" i="9"/>
  <c r="T35" i="9"/>
  <c r="S87" i="10"/>
  <c r="U68" i="11"/>
  <c r="T68" i="11"/>
  <c r="Q87" i="11"/>
  <c r="U87" i="12"/>
  <c r="E87" i="12"/>
  <c r="E115" i="12" s="1"/>
  <c r="T87" i="12"/>
  <c r="U32" i="13"/>
  <c r="T32" i="13"/>
  <c r="U35" i="13"/>
  <c r="T35" i="13"/>
  <c r="S87" i="14"/>
  <c r="U68" i="15"/>
  <c r="T68" i="15"/>
  <c r="Q87" i="15"/>
  <c r="T42" i="16"/>
  <c r="S87" i="16"/>
  <c r="T26" i="17"/>
  <c r="U26" i="17"/>
  <c r="T67" i="17"/>
  <c r="Q75" i="17"/>
  <c r="U75" i="17" s="1"/>
  <c r="T13" i="18"/>
  <c r="U15" i="18"/>
  <c r="T21" i="18"/>
  <c r="T29" i="18"/>
  <c r="P42" i="18"/>
  <c r="T44" i="18"/>
  <c r="P55" i="18"/>
  <c r="T57" i="18"/>
  <c r="P69" i="18"/>
  <c r="P87" i="18"/>
  <c r="T90" i="18"/>
  <c r="T21" i="19"/>
  <c r="U31" i="19"/>
  <c r="P42" i="19"/>
  <c r="Q42" i="19"/>
  <c r="E55" i="19"/>
  <c r="P61" i="19"/>
  <c r="Q68" i="19"/>
  <c r="U74" i="19"/>
  <c r="T74" i="19"/>
  <c r="U73" i="19"/>
  <c r="T73" i="19"/>
  <c r="U71" i="19"/>
  <c r="T10" i="20"/>
  <c r="P17" i="20"/>
  <c r="T17" i="20" s="1"/>
  <c r="U23" i="20"/>
  <c r="T28" i="20"/>
  <c r="T34" i="20"/>
  <c r="U26" i="23"/>
  <c r="T26" i="23"/>
  <c r="P87" i="4"/>
  <c r="U73" i="5"/>
  <c r="T73" i="5"/>
  <c r="U74" i="5"/>
  <c r="T74" i="5"/>
  <c r="T17" i="6"/>
  <c r="U17" i="6"/>
  <c r="T42" i="6"/>
  <c r="R87" i="7"/>
  <c r="P87" i="8"/>
  <c r="U73" i="9"/>
  <c r="T73" i="9"/>
  <c r="U74" i="9"/>
  <c r="T74" i="9"/>
  <c r="T69" i="10"/>
  <c r="T17" i="10"/>
  <c r="U17" i="10"/>
  <c r="T42" i="10"/>
  <c r="R87" i="11"/>
  <c r="P87" i="12"/>
  <c r="U73" i="13"/>
  <c r="T73" i="13"/>
  <c r="U74" i="13"/>
  <c r="T74" i="13"/>
  <c r="U69" i="14"/>
  <c r="T17" i="14"/>
  <c r="U17" i="14"/>
  <c r="T42" i="14"/>
  <c r="U42" i="14"/>
  <c r="R87" i="15"/>
  <c r="U21" i="16"/>
  <c r="U55" i="16"/>
  <c r="T55" i="16"/>
  <c r="U69" i="17"/>
  <c r="T17" i="17"/>
  <c r="T13" i="17"/>
  <c r="P42" i="17"/>
  <c r="T44" i="17"/>
  <c r="U51" i="17"/>
  <c r="U68" i="17"/>
  <c r="T68" i="17"/>
  <c r="T63" i="17"/>
  <c r="E73" i="17"/>
  <c r="U94" i="17"/>
  <c r="T49" i="18"/>
  <c r="P68" i="18"/>
  <c r="Q68" i="18"/>
  <c r="U96" i="18"/>
  <c r="T29" i="19"/>
  <c r="Q35" i="19"/>
  <c r="U35" i="19" s="1"/>
  <c r="U58" i="19"/>
  <c r="Q61" i="19"/>
  <c r="U67" i="19"/>
  <c r="U12" i="20"/>
  <c r="Q17" i="20"/>
  <c r="Q32" i="20"/>
  <c r="E35" i="20"/>
  <c r="U61" i="21"/>
  <c r="P17" i="8"/>
  <c r="T17" i="8" s="1"/>
  <c r="Q32" i="8"/>
  <c r="Q35" i="8"/>
  <c r="U35" i="8" s="1"/>
  <c r="U68" i="8"/>
  <c r="T68" i="8"/>
  <c r="P68" i="8"/>
  <c r="P73" i="8"/>
  <c r="Q115" i="8"/>
  <c r="Q114" i="8"/>
  <c r="T55" i="9"/>
  <c r="U55" i="9"/>
  <c r="U87" i="9"/>
  <c r="E87" i="9"/>
  <c r="E115" i="9" s="1"/>
  <c r="U115" i="9" s="1"/>
  <c r="T87" i="9"/>
  <c r="U32" i="10"/>
  <c r="T32" i="10"/>
  <c r="U35" i="10"/>
  <c r="T35" i="10"/>
  <c r="Q42" i="10"/>
  <c r="U42" i="10" s="1"/>
  <c r="P61" i="10"/>
  <c r="P26" i="11"/>
  <c r="Q55" i="11"/>
  <c r="Q69" i="11"/>
  <c r="U69" i="11" s="1"/>
  <c r="Q74" i="11"/>
  <c r="P75" i="11"/>
  <c r="T75" i="11" s="1"/>
  <c r="P17" i="12"/>
  <c r="T17" i="12" s="1"/>
  <c r="Q32" i="12"/>
  <c r="U32" i="12" s="1"/>
  <c r="Q35" i="12"/>
  <c r="U35" i="12" s="1"/>
  <c r="U68" i="12"/>
  <c r="T68" i="12"/>
  <c r="P68" i="12"/>
  <c r="P73" i="12"/>
  <c r="Q115" i="12"/>
  <c r="Q114" i="12"/>
  <c r="T55" i="13"/>
  <c r="U55" i="13"/>
  <c r="U87" i="13"/>
  <c r="E87" i="13"/>
  <c r="E115" i="13" s="1"/>
  <c r="U115" i="13" s="1"/>
  <c r="T87" i="13"/>
  <c r="U32" i="14"/>
  <c r="T32" i="14"/>
  <c r="U35" i="14"/>
  <c r="T35" i="14"/>
  <c r="Q42" i="14"/>
  <c r="P61" i="14"/>
  <c r="P26" i="15"/>
  <c r="Q55" i="15"/>
  <c r="U55" i="15" s="1"/>
  <c r="Q69" i="15"/>
  <c r="U69" i="15" s="1"/>
  <c r="Q74" i="15"/>
  <c r="P75" i="15"/>
  <c r="T75" i="15" s="1"/>
  <c r="P17" i="16"/>
  <c r="T17" i="16" s="1"/>
  <c r="Q26" i="16"/>
  <c r="U35" i="16"/>
  <c r="T35" i="16"/>
  <c r="P55" i="16"/>
  <c r="Q42" i="17"/>
  <c r="T55" i="17"/>
  <c r="U55" i="17"/>
  <c r="U87" i="17"/>
  <c r="E87" i="17"/>
  <c r="E115" i="17" s="1"/>
  <c r="T87" i="17"/>
  <c r="P17" i="18"/>
  <c r="P26" i="18"/>
  <c r="T26" i="18" s="1"/>
  <c r="U55" i="18"/>
  <c r="T55" i="18"/>
  <c r="T45" i="18"/>
  <c r="U69" i="19"/>
  <c r="U17" i="19"/>
  <c r="U9" i="19"/>
  <c r="P26" i="19"/>
  <c r="U68" i="19"/>
  <c r="T68" i="19"/>
  <c r="U63" i="19"/>
  <c r="Q115" i="19"/>
  <c r="Q114" i="19"/>
  <c r="T69" i="20"/>
  <c r="U75" i="20"/>
  <c r="U17" i="20"/>
  <c r="U9" i="20"/>
  <c r="U55" i="20"/>
  <c r="T55" i="20"/>
  <c r="U45" i="20"/>
  <c r="T45" i="20"/>
  <c r="U61" i="23"/>
  <c r="T61" i="23"/>
  <c r="U74" i="6"/>
  <c r="T74" i="6"/>
  <c r="U73" i="6"/>
  <c r="T73" i="6"/>
  <c r="U75" i="7"/>
  <c r="U69" i="7"/>
  <c r="U17" i="7"/>
  <c r="T17" i="7"/>
  <c r="U42" i="7"/>
  <c r="T42" i="7"/>
  <c r="R87" i="8"/>
  <c r="P87" i="9"/>
  <c r="U74" i="10"/>
  <c r="T74" i="10"/>
  <c r="U73" i="10"/>
  <c r="T73" i="10"/>
  <c r="T69" i="11"/>
  <c r="U17" i="11"/>
  <c r="T17" i="11"/>
  <c r="T42" i="11"/>
  <c r="R87" i="12"/>
  <c r="P87" i="13"/>
  <c r="U74" i="14"/>
  <c r="T74" i="14"/>
  <c r="U73" i="14"/>
  <c r="T73" i="14"/>
  <c r="U75" i="15"/>
  <c r="U17" i="15"/>
  <c r="T17" i="15"/>
  <c r="U42" i="15"/>
  <c r="T42" i="15"/>
  <c r="U42" i="17"/>
  <c r="T42" i="17"/>
  <c r="P87" i="17"/>
  <c r="Q17" i="18"/>
  <c r="U17" i="18" s="1"/>
  <c r="U74" i="18"/>
  <c r="T74" i="18"/>
  <c r="U73" i="18"/>
  <c r="T73" i="18"/>
  <c r="U71" i="18"/>
  <c r="S87" i="18"/>
  <c r="P32" i="19"/>
  <c r="T32" i="19" s="1"/>
  <c r="P75" i="4"/>
  <c r="T75" i="4" s="1"/>
  <c r="S87" i="4"/>
  <c r="P17" i="5"/>
  <c r="T17" i="5" s="1"/>
  <c r="Q32" i="5"/>
  <c r="Q35" i="5"/>
  <c r="U35" i="5" s="1"/>
  <c r="U68" i="5"/>
  <c r="T68" i="5"/>
  <c r="P68" i="5"/>
  <c r="P73" i="5"/>
  <c r="Q87" i="5"/>
  <c r="U55" i="6"/>
  <c r="T55" i="6"/>
  <c r="U87" i="6"/>
  <c r="E87" i="6"/>
  <c r="E115" i="6" s="1"/>
  <c r="U115" i="6" s="1"/>
  <c r="T87" i="6"/>
  <c r="Q42" i="7"/>
  <c r="P61" i="7"/>
  <c r="P26" i="8"/>
  <c r="Q55" i="8"/>
  <c r="Q69" i="8"/>
  <c r="U69" i="8" s="1"/>
  <c r="Q74" i="8"/>
  <c r="P75" i="8"/>
  <c r="T75" i="8" s="1"/>
  <c r="S87" i="8"/>
  <c r="P17" i="9"/>
  <c r="T17" i="9" s="1"/>
  <c r="Q32" i="9"/>
  <c r="Q35" i="9"/>
  <c r="U35" i="9" s="1"/>
  <c r="U68" i="9"/>
  <c r="T68" i="9"/>
  <c r="P68" i="9"/>
  <c r="P73" i="9"/>
  <c r="Q87" i="9"/>
  <c r="U55" i="10"/>
  <c r="T55" i="10"/>
  <c r="U87" i="10"/>
  <c r="E87" i="10"/>
  <c r="E115" i="10" s="1"/>
  <c r="U115" i="10" s="1"/>
  <c r="T87" i="10"/>
  <c r="Q42" i="11"/>
  <c r="U42" i="11" s="1"/>
  <c r="P61" i="11"/>
  <c r="P26" i="12"/>
  <c r="T26" i="12" s="1"/>
  <c r="Q55" i="12"/>
  <c r="U55" i="12" s="1"/>
  <c r="Q69" i="12"/>
  <c r="U69" i="12" s="1"/>
  <c r="Q74" i="12"/>
  <c r="P75" i="12"/>
  <c r="T75" i="12" s="1"/>
  <c r="S87" i="12"/>
  <c r="P17" i="13"/>
  <c r="T17" i="13" s="1"/>
  <c r="Q32" i="13"/>
  <c r="Q35" i="13"/>
  <c r="U68" i="13"/>
  <c r="T68" i="13"/>
  <c r="P68" i="13"/>
  <c r="P73" i="13"/>
  <c r="Q87" i="13"/>
  <c r="U55" i="14"/>
  <c r="T55" i="14"/>
  <c r="U87" i="14"/>
  <c r="E87" i="14"/>
  <c r="E115" i="14" s="1"/>
  <c r="T87" i="14"/>
  <c r="Q42" i="15"/>
  <c r="P61" i="15"/>
  <c r="P61" i="16"/>
  <c r="U74" i="16"/>
  <c r="T74" i="16"/>
  <c r="U73" i="16"/>
  <c r="T73" i="16"/>
  <c r="E75" i="16"/>
  <c r="U87" i="16"/>
  <c r="E87" i="16"/>
  <c r="E115" i="16" s="1"/>
  <c r="U115" i="16" s="1"/>
  <c r="T87" i="16"/>
  <c r="Q17" i="17"/>
  <c r="U17" i="17" s="1"/>
  <c r="Q26" i="17"/>
  <c r="Q55" i="17"/>
  <c r="Q87" i="17"/>
  <c r="P32" i="18"/>
  <c r="P35" i="18"/>
  <c r="T35" i="18" s="1"/>
  <c r="P74" i="18"/>
  <c r="P17" i="19"/>
  <c r="T17" i="19" s="1"/>
  <c r="Q32" i="19"/>
  <c r="U32" i="19" s="1"/>
  <c r="S87" i="19"/>
  <c r="T31" i="20"/>
  <c r="U53" i="20"/>
  <c r="T53" i="20"/>
  <c r="T26" i="21"/>
  <c r="U26" i="21"/>
  <c r="T63" i="7"/>
  <c r="U74" i="7"/>
  <c r="T74" i="7"/>
  <c r="U73" i="7"/>
  <c r="T73" i="7"/>
  <c r="T94" i="7"/>
  <c r="T69" i="8"/>
  <c r="U75" i="8"/>
  <c r="U17" i="8"/>
  <c r="T14" i="8"/>
  <c r="T25" i="8"/>
  <c r="T28" i="8"/>
  <c r="U42" i="8"/>
  <c r="T42" i="8"/>
  <c r="T45" i="8"/>
  <c r="T53" i="8"/>
  <c r="U61" i="8"/>
  <c r="T61" i="8"/>
  <c r="T65" i="8"/>
  <c r="T88" i="8"/>
  <c r="T96" i="8"/>
  <c r="T16" i="9"/>
  <c r="T19" i="9"/>
  <c r="T30" i="9"/>
  <c r="T47" i="9"/>
  <c r="T58" i="9"/>
  <c r="T67" i="9"/>
  <c r="T72" i="9"/>
  <c r="R87" i="9"/>
  <c r="T90" i="9"/>
  <c r="T21" i="10"/>
  <c r="U26" i="10"/>
  <c r="T26" i="10"/>
  <c r="P87" i="10"/>
  <c r="T92" i="10"/>
  <c r="T12" i="11"/>
  <c r="T23" i="11"/>
  <c r="T40" i="11"/>
  <c r="U74" i="11"/>
  <c r="T74" i="11"/>
  <c r="U73" i="11"/>
  <c r="T73" i="11"/>
  <c r="T94" i="11"/>
  <c r="T69" i="12"/>
  <c r="U75" i="12"/>
  <c r="U17" i="12"/>
  <c r="T14" i="12"/>
  <c r="T25" i="12"/>
  <c r="U42" i="12"/>
  <c r="T42" i="12"/>
  <c r="U61" i="12"/>
  <c r="T61" i="12"/>
  <c r="R87" i="13"/>
  <c r="U26" i="14"/>
  <c r="T26" i="14"/>
  <c r="P87" i="14"/>
  <c r="U74" i="15"/>
  <c r="T74" i="15"/>
  <c r="U73" i="15"/>
  <c r="T73" i="15"/>
  <c r="U69" i="16"/>
  <c r="T69" i="16"/>
  <c r="T75" i="16"/>
  <c r="U17" i="16"/>
  <c r="U26" i="16"/>
  <c r="T26" i="16"/>
  <c r="Q61" i="16"/>
  <c r="T61" i="17"/>
  <c r="U61" i="17"/>
  <c r="R87" i="17"/>
  <c r="U61" i="18"/>
  <c r="T61" i="18"/>
  <c r="P73" i="18"/>
  <c r="Q74" i="18"/>
  <c r="Q75" i="18"/>
  <c r="U75" i="18" s="1"/>
  <c r="Q17" i="19"/>
  <c r="P75" i="19"/>
  <c r="T75" i="19" s="1"/>
  <c r="T25" i="20"/>
  <c r="T32" i="20"/>
  <c r="U32" i="20"/>
  <c r="P35" i="20"/>
  <c r="U40" i="20"/>
  <c r="T71" i="5"/>
  <c r="S87" i="5"/>
  <c r="T9" i="6"/>
  <c r="T37" i="6"/>
  <c r="U68" i="6"/>
  <c r="T68" i="6"/>
  <c r="Q87" i="6"/>
  <c r="U55" i="7"/>
  <c r="U63" i="7"/>
  <c r="U87" i="7"/>
  <c r="E87" i="7"/>
  <c r="E115" i="7" s="1"/>
  <c r="U115" i="7" s="1"/>
  <c r="T87" i="7"/>
  <c r="U45" i="8"/>
  <c r="U88" i="8"/>
  <c r="T71" i="9"/>
  <c r="S87" i="9"/>
  <c r="T9" i="10"/>
  <c r="T37" i="10"/>
  <c r="U68" i="10"/>
  <c r="T68" i="10"/>
  <c r="Q87" i="10"/>
  <c r="U55" i="11"/>
  <c r="T55" i="11"/>
  <c r="U63" i="11"/>
  <c r="U87" i="11"/>
  <c r="E87" i="11"/>
  <c r="E115" i="11" s="1"/>
  <c r="T87" i="11"/>
  <c r="U45" i="12"/>
  <c r="U88" i="12"/>
  <c r="T71" i="13"/>
  <c r="S87" i="13"/>
  <c r="T9" i="14"/>
  <c r="T37" i="14"/>
  <c r="U68" i="14"/>
  <c r="T68" i="14"/>
  <c r="Q87" i="14"/>
  <c r="T55" i="15"/>
  <c r="U63" i="15"/>
  <c r="U87" i="15"/>
  <c r="E87" i="15"/>
  <c r="E115" i="15" s="1"/>
  <c r="U115" i="15" s="1"/>
  <c r="T87" i="15"/>
  <c r="P32" i="16"/>
  <c r="U37" i="16"/>
  <c r="T45" i="16"/>
  <c r="Q87" i="16"/>
  <c r="T9" i="17"/>
  <c r="T24" i="17"/>
  <c r="U63" i="17"/>
  <c r="S87" i="17"/>
  <c r="U65" i="18"/>
  <c r="T92" i="18"/>
  <c r="U16" i="19"/>
  <c r="T23" i="19"/>
  <c r="U34" i="19"/>
  <c r="U38" i="19"/>
  <c r="P69" i="19"/>
  <c r="T69" i="19" s="1"/>
  <c r="Q75" i="19"/>
  <c r="U75" i="19" s="1"/>
  <c r="U92" i="19"/>
  <c r="T14" i="20"/>
  <c r="T20" i="20"/>
  <c r="E26" i="20"/>
  <c r="T42" i="20"/>
  <c r="U37" i="20"/>
  <c r="P35" i="19"/>
  <c r="T35" i="19" s="1"/>
  <c r="P87" i="19"/>
  <c r="R42" i="20"/>
  <c r="Q61" i="20"/>
  <c r="T63" i="20"/>
  <c r="U74" i="20"/>
  <c r="T74" i="20"/>
  <c r="U73" i="20"/>
  <c r="T73" i="20"/>
  <c r="S75" i="20"/>
  <c r="T94" i="20"/>
  <c r="U75" i="21"/>
  <c r="U17" i="21"/>
  <c r="T17" i="21"/>
  <c r="T14" i="21"/>
  <c r="S17" i="21"/>
  <c r="T25" i="21"/>
  <c r="Q26" i="21"/>
  <c r="T28" i="21"/>
  <c r="U42" i="21"/>
  <c r="P42" i="21"/>
  <c r="T42" i="21" s="1"/>
  <c r="T45" i="21"/>
  <c r="P68" i="21"/>
  <c r="P69" i="21"/>
  <c r="T69" i="21" s="1"/>
  <c r="T72" i="21"/>
  <c r="Q73" i="21"/>
  <c r="Q74" i="21"/>
  <c r="P75" i="21"/>
  <c r="T75" i="21" s="1"/>
  <c r="S87" i="21"/>
  <c r="T89" i="21"/>
  <c r="T95" i="21"/>
  <c r="T14" i="22"/>
  <c r="U24" i="22"/>
  <c r="T31" i="22"/>
  <c r="R32" i="22"/>
  <c r="S35" i="22"/>
  <c r="U44" i="22"/>
  <c r="T50" i="22"/>
  <c r="Q55" i="22"/>
  <c r="Q73" i="22"/>
  <c r="Q74" i="22"/>
  <c r="T23" i="23"/>
  <c r="T32" i="23"/>
  <c r="T51" i="23"/>
  <c r="U64" i="23"/>
  <c r="P68" i="23"/>
  <c r="P69" i="23"/>
  <c r="T69" i="23" s="1"/>
  <c r="R69" i="23"/>
  <c r="T91" i="23"/>
  <c r="P35" i="24"/>
  <c r="T35" i="24" s="1"/>
  <c r="T45" i="24"/>
  <c r="T58" i="24"/>
  <c r="P61" i="24"/>
  <c r="T64" i="24"/>
  <c r="E74" i="24"/>
  <c r="U12" i="25"/>
  <c r="R26" i="25"/>
  <c r="P42" i="25"/>
  <c r="U45" i="25"/>
  <c r="P61" i="25"/>
  <c r="Q61" i="25"/>
  <c r="U15" i="26"/>
  <c r="E32" i="26"/>
  <c r="T38" i="26"/>
  <c r="U38" i="26"/>
  <c r="T68" i="26"/>
  <c r="U68" i="26"/>
  <c r="U63" i="26"/>
  <c r="T63" i="26"/>
  <c r="U35" i="27"/>
  <c r="U87" i="20"/>
  <c r="E87" i="20"/>
  <c r="E115" i="20" s="1"/>
  <c r="T115" i="20" s="1"/>
  <c r="T87" i="20"/>
  <c r="U32" i="21"/>
  <c r="T32" i="21"/>
  <c r="T35" i="21"/>
  <c r="U68" i="21"/>
  <c r="T68" i="21"/>
  <c r="U63" i="21"/>
  <c r="U75" i="22"/>
  <c r="T69" i="22"/>
  <c r="T17" i="22"/>
  <c r="U26" i="22"/>
  <c r="U35" i="22"/>
  <c r="T42" i="22"/>
  <c r="Q42" i="22"/>
  <c r="U42" i="22" s="1"/>
  <c r="U55" i="22"/>
  <c r="T55" i="22"/>
  <c r="U45" i="22"/>
  <c r="P55" i="23"/>
  <c r="P61" i="23"/>
  <c r="Q68" i="23"/>
  <c r="U74" i="23"/>
  <c r="T74" i="23"/>
  <c r="U73" i="23"/>
  <c r="T73" i="23"/>
  <c r="T71" i="23"/>
  <c r="P74" i="23"/>
  <c r="U87" i="23"/>
  <c r="E87" i="23"/>
  <c r="E115" i="23" s="1"/>
  <c r="U115" i="23" s="1"/>
  <c r="T87" i="23"/>
  <c r="U88" i="23"/>
  <c r="U26" i="24"/>
  <c r="T26" i="24"/>
  <c r="Q35" i="24"/>
  <c r="U35" i="24" s="1"/>
  <c r="Q42" i="24"/>
  <c r="S42" i="24"/>
  <c r="P75" i="24"/>
  <c r="T75" i="24" s="1"/>
  <c r="Q42" i="25"/>
  <c r="U42" i="25" s="1"/>
  <c r="U57" i="25"/>
  <c r="T20" i="26"/>
  <c r="U26" i="26"/>
  <c r="U35" i="28"/>
  <c r="T35" i="28"/>
  <c r="P87" i="16"/>
  <c r="U73" i="17"/>
  <c r="T73" i="17"/>
  <c r="U74" i="17"/>
  <c r="T74" i="17"/>
  <c r="T75" i="18"/>
  <c r="U69" i="18"/>
  <c r="T69" i="18"/>
  <c r="T17" i="18"/>
  <c r="T42" i="18"/>
  <c r="U42" i="18"/>
  <c r="R87" i="19"/>
  <c r="P87" i="20"/>
  <c r="T94" i="21"/>
  <c r="U13" i="22"/>
  <c r="E32" i="22"/>
  <c r="U41" i="22"/>
  <c r="Q69" i="22"/>
  <c r="U69" i="22" s="1"/>
  <c r="Q35" i="23"/>
  <c r="Q55" i="23"/>
  <c r="P73" i="23"/>
  <c r="Q74" i="23"/>
  <c r="P87" i="23"/>
  <c r="U17" i="24"/>
  <c r="T17" i="24"/>
  <c r="T9" i="24"/>
  <c r="T11" i="24"/>
  <c r="U52" i="24"/>
  <c r="P55" i="24"/>
  <c r="T55" i="24" s="1"/>
  <c r="T57" i="24"/>
  <c r="T65" i="24"/>
  <c r="U65" i="24"/>
  <c r="Q75" i="24"/>
  <c r="U75" i="24" s="1"/>
  <c r="U87" i="24"/>
  <c r="E87" i="24"/>
  <c r="E115" i="24" s="1"/>
  <c r="T87" i="24"/>
  <c r="T88" i="24"/>
  <c r="U88" i="24"/>
  <c r="T96" i="24"/>
  <c r="U96" i="24"/>
  <c r="Q35" i="25"/>
  <c r="U35" i="25" s="1"/>
  <c r="T38" i="25"/>
  <c r="T51" i="25"/>
  <c r="U66" i="25"/>
  <c r="S74" i="25"/>
  <c r="Q74" i="25"/>
  <c r="E75" i="25"/>
  <c r="T94" i="25"/>
  <c r="U37" i="26"/>
  <c r="T68" i="20"/>
  <c r="U68" i="20"/>
  <c r="P68" i="20"/>
  <c r="P73" i="20"/>
  <c r="Q115" i="20"/>
  <c r="Q114" i="20"/>
  <c r="T55" i="21"/>
  <c r="U55" i="21"/>
  <c r="P55" i="21"/>
  <c r="P115" i="22"/>
  <c r="P114" i="22"/>
  <c r="P32" i="23"/>
  <c r="P42" i="23"/>
  <c r="Q115" i="23"/>
  <c r="Q114" i="23"/>
  <c r="Q55" i="24"/>
  <c r="U55" i="24" s="1"/>
  <c r="P115" i="24"/>
  <c r="P114" i="24"/>
  <c r="T26" i="25"/>
  <c r="U26" i="25"/>
  <c r="U32" i="25"/>
  <c r="T32" i="25"/>
  <c r="U48" i="25"/>
  <c r="T48" i="25"/>
  <c r="U68" i="25"/>
  <c r="T68" i="25"/>
  <c r="U63" i="25"/>
  <c r="U53" i="26"/>
  <c r="T53" i="26"/>
  <c r="T26" i="29"/>
  <c r="U26" i="29"/>
  <c r="T61" i="30"/>
  <c r="U42" i="19"/>
  <c r="T42" i="19"/>
  <c r="R87" i="20"/>
  <c r="E69" i="21"/>
  <c r="U73" i="21"/>
  <c r="T73" i="21"/>
  <c r="U74" i="21"/>
  <c r="T74" i="21"/>
  <c r="P26" i="22"/>
  <c r="T26" i="22" s="1"/>
  <c r="T68" i="22"/>
  <c r="U68" i="22"/>
  <c r="U63" i="22"/>
  <c r="U74" i="22"/>
  <c r="T74" i="22"/>
  <c r="U73" i="22"/>
  <c r="T73" i="22"/>
  <c r="Q87" i="22"/>
  <c r="U69" i="23"/>
  <c r="Q32" i="23"/>
  <c r="U42" i="23"/>
  <c r="T42" i="23"/>
  <c r="Q42" i="23"/>
  <c r="U55" i="23"/>
  <c r="T55" i="23"/>
  <c r="U45" i="23"/>
  <c r="U68" i="23"/>
  <c r="T68" i="23"/>
  <c r="P32" i="24"/>
  <c r="T32" i="24" s="1"/>
  <c r="E42" i="24"/>
  <c r="P69" i="24"/>
  <c r="T69" i="24" s="1"/>
  <c r="Q74" i="24"/>
  <c r="U31" i="25"/>
  <c r="T31" i="25"/>
  <c r="S55" i="25"/>
  <c r="Q55" i="25"/>
  <c r="U55" i="25" s="1"/>
  <c r="S69" i="25"/>
  <c r="Q69" i="25"/>
  <c r="U69" i="25" s="1"/>
  <c r="P17" i="26"/>
  <c r="T17" i="26" s="1"/>
  <c r="P68" i="26"/>
  <c r="P73" i="26"/>
  <c r="U32" i="27"/>
  <c r="T32" i="27"/>
  <c r="U32" i="30"/>
  <c r="T32" i="30"/>
  <c r="P26" i="20"/>
  <c r="Q55" i="20"/>
  <c r="Q69" i="20"/>
  <c r="U69" i="20" s="1"/>
  <c r="Q74" i="20"/>
  <c r="P75" i="20"/>
  <c r="T75" i="20" s="1"/>
  <c r="S87" i="20"/>
  <c r="P17" i="21"/>
  <c r="Q32" i="21"/>
  <c r="Q35" i="21"/>
  <c r="U35" i="21" s="1"/>
  <c r="P87" i="21"/>
  <c r="Q17" i="22"/>
  <c r="U17" i="22" s="1"/>
  <c r="P35" i="22"/>
  <c r="T35" i="22" s="1"/>
  <c r="R87" i="22"/>
  <c r="P17" i="23"/>
  <c r="T17" i="23" s="1"/>
  <c r="P26" i="24"/>
  <c r="Q32" i="24"/>
  <c r="U32" i="24" s="1"/>
  <c r="Q69" i="24"/>
  <c r="U69" i="24" s="1"/>
  <c r="U20" i="25"/>
  <c r="T20" i="25"/>
  <c r="P68" i="25"/>
  <c r="Q73" i="25"/>
  <c r="S32" i="26"/>
  <c r="Q32" i="26"/>
  <c r="U35" i="26"/>
  <c r="T35" i="26"/>
  <c r="U39" i="26"/>
  <c r="T39" i="26"/>
  <c r="U61" i="26"/>
  <c r="T61" i="26"/>
  <c r="U26" i="27"/>
  <c r="T26" i="27"/>
  <c r="U32" i="29"/>
  <c r="T32" i="29"/>
  <c r="U32" i="31"/>
  <c r="T32" i="31"/>
  <c r="U61" i="20"/>
  <c r="T61" i="20"/>
  <c r="T65" i="20"/>
  <c r="T88" i="20"/>
  <c r="T96" i="20"/>
  <c r="T16" i="21"/>
  <c r="T19" i="21"/>
  <c r="T30" i="21"/>
  <c r="T47" i="21"/>
  <c r="P61" i="21"/>
  <c r="T63" i="21"/>
  <c r="Q87" i="21"/>
  <c r="T91" i="21"/>
  <c r="T9" i="22"/>
  <c r="T15" i="22"/>
  <c r="T25" i="22"/>
  <c r="T37" i="22"/>
  <c r="T45" i="22"/>
  <c r="S87" i="22"/>
  <c r="T12" i="23"/>
  <c r="Q17" i="23"/>
  <c r="U17" i="23" s="1"/>
  <c r="T35" i="23"/>
  <c r="U35" i="23"/>
  <c r="T40" i="23"/>
  <c r="T65" i="23"/>
  <c r="U71" i="23"/>
  <c r="T88" i="23"/>
  <c r="T14" i="24"/>
  <c r="T38" i="24"/>
  <c r="U50" i="24"/>
  <c r="T61" i="24"/>
  <c r="U61" i="24"/>
  <c r="P68" i="24"/>
  <c r="S87" i="24"/>
  <c r="Q17" i="25"/>
  <c r="U17" i="25" s="1"/>
  <c r="T29" i="25"/>
  <c r="P32" i="25"/>
  <c r="T54" i="25"/>
  <c r="U64" i="25"/>
  <c r="P75" i="25"/>
  <c r="T75" i="25" s="1"/>
  <c r="U23" i="26"/>
  <c r="T68" i="18"/>
  <c r="U68" i="18"/>
  <c r="Q87" i="18"/>
  <c r="U55" i="19"/>
  <c r="T55" i="19"/>
  <c r="U87" i="19"/>
  <c r="E87" i="19"/>
  <c r="E115" i="19" s="1"/>
  <c r="U115" i="19" s="1"/>
  <c r="T87" i="19"/>
  <c r="U88" i="20"/>
  <c r="R87" i="21"/>
  <c r="U9" i="22"/>
  <c r="U37" i="22"/>
  <c r="P75" i="22"/>
  <c r="T75" i="22" s="1"/>
  <c r="P75" i="23"/>
  <c r="T75" i="23" s="1"/>
  <c r="U29" i="24"/>
  <c r="T29" i="24"/>
  <c r="U66" i="24"/>
  <c r="T66" i="24"/>
  <c r="Q68" i="24"/>
  <c r="P73" i="24"/>
  <c r="U89" i="24"/>
  <c r="T89" i="24"/>
  <c r="U75" i="25"/>
  <c r="T17" i="25"/>
  <c r="U9" i="25"/>
  <c r="U23" i="25"/>
  <c r="T30" i="25"/>
  <c r="U30" i="25"/>
  <c r="Q32" i="25"/>
  <c r="U34" i="25"/>
  <c r="E55" i="25"/>
  <c r="U61" i="25"/>
  <c r="T61" i="25"/>
  <c r="U87" i="25"/>
  <c r="E87" i="25"/>
  <c r="E115" i="25" s="1"/>
  <c r="U115" i="25" s="1"/>
  <c r="T87" i="25"/>
  <c r="U88" i="25"/>
  <c r="T75" i="26"/>
  <c r="T69" i="26"/>
  <c r="U17" i="26"/>
  <c r="T9" i="26"/>
  <c r="T31" i="26"/>
  <c r="T32" i="28"/>
  <c r="U32" i="28"/>
  <c r="U87" i="21"/>
  <c r="E87" i="21"/>
  <c r="E115" i="21" s="1"/>
  <c r="T87" i="21"/>
  <c r="S87" i="23"/>
  <c r="U74" i="24"/>
  <c r="T74" i="24"/>
  <c r="U73" i="24"/>
  <c r="T73" i="24"/>
  <c r="U71" i="24"/>
  <c r="R87" i="24"/>
  <c r="S32" i="25"/>
  <c r="U73" i="25"/>
  <c r="T73" i="25"/>
  <c r="U74" i="25"/>
  <c r="T74" i="25"/>
  <c r="Q87" i="25"/>
  <c r="R55" i="26"/>
  <c r="U74" i="26"/>
  <c r="T74" i="26"/>
  <c r="U73" i="26"/>
  <c r="T73" i="26"/>
  <c r="E75" i="26"/>
  <c r="U87" i="26"/>
  <c r="E87" i="26"/>
  <c r="E115" i="26" s="1"/>
  <c r="U115" i="26" s="1"/>
  <c r="T87" i="26"/>
  <c r="T11" i="27"/>
  <c r="T19" i="27"/>
  <c r="T25" i="27"/>
  <c r="Q26" i="27"/>
  <c r="T48" i="27"/>
  <c r="T64" i="27"/>
  <c r="Q87" i="27"/>
  <c r="T91" i="27"/>
  <c r="R17" i="28"/>
  <c r="U25" i="28"/>
  <c r="T38" i="28"/>
  <c r="S61" i="28"/>
  <c r="T67" i="28"/>
  <c r="Q68" i="28"/>
  <c r="P87" i="28"/>
  <c r="T90" i="28"/>
  <c r="U16" i="29"/>
  <c r="T23" i="29"/>
  <c r="U24" i="29"/>
  <c r="S26" i="29"/>
  <c r="P32" i="29"/>
  <c r="T34" i="29"/>
  <c r="S35" i="29"/>
  <c r="T45" i="29"/>
  <c r="U46" i="29"/>
  <c r="T51" i="29"/>
  <c r="U52" i="29"/>
  <c r="U60" i="29"/>
  <c r="U68" i="29"/>
  <c r="T68" i="29"/>
  <c r="Q68" i="29"/>
  <c r="R68" i="29"/>
  <c r="U87" i="29"/>
  <c r="E87" i="29"/>
  <c r="E115" i="29" s="1"/>
  <c r="T115" i="29" s="1"/>
  <c r="T87" i="29"/>
  <c r="U10" i="30"/>
  <c r="S17" i="30"/>
  <c r="U23" i="30"/>
  <c r="T31" i="30"/>
  <c r="T38" i="30"/>
  <c r="S42" i="30"/>
  <c r="U55" i="30"/>
  <c r="T55" i="30"/>
  <c r="T58" i="30"/>
  <c r="T60" i="30"/>
  <c r="U60" i="30"/>
  <c r="P68" i="30"/>
  <c r="Q68" i="30"/>
  <c r="T72" i="30"/>
  <c r="R87" i="30"/>
  <c r="T90" i="30"/>
  <c r="U11" i="31"/>
  <c r="E17" i="31"/>
  <c r="T44" i="31"/>
  <c r="T64" i="31"/>
  <c r="P35" i="32"/>
  <c r="T35" i="32" s="1"/>
  <c r="U44" i="32"/>
  <c r="U74" i="32"/>
  <c r="T74" i="32"/>
  <c r="U73" i="32"/>
  <c r="T73" i="32"/>
  <c r="U71" i="32"/>
  <c r="T89" i="32"/>
  <c r="T59" i="33"/>
  <c r="P68" i="33"/>
  <c r="P73" i="33"/>
  <c r="U89" i="33"/>
  <c r="T14" i="34"/>
  <c r="U34" i="34"/>
  <c r="T34" i="34"/>
  <c r="T32" i="36"/>
  <c r="U32" i="36"/>
  <c r="U32" i="37"/>
  <c r="T32" i="37"/>
  <c r="Q61" i="26"/>
  <c r="U61" i="27"/>
  <c r="T61" i="27"/>
  <c r="R87" i="27"/>
  <c r="T68" i="28"/>
  <c r="U68" i="28"/>
  <c r="Q87" i="28"/>
  <c r="Q32" i="29"/>
  <c r="U42" i="29"/>
  <c r="T42" i="29"/>
  <c r="U37" i="29"/>
  <c r="P87" i="29"/>
  <c r="U42" i="30"/>
  <c r="Q32" i="31"/>
  <c r="P68" i="31"/>
  <c r="P74" i="31"/>
  <c r="P75" i="31"/>
  <c r="T75" i="31" s="1"/>
  <c r="U93" i="31"/>
  <c r="T29" i="32"/>
  <c r="Q35" i="32"/>
  <c r="U35" i="32" s="1"/>
  <c r="P42" i="32"/>
  <c r="U52" i="32"/>
  <c r="P73" i="32"/>
  <c r="T23" i="33"/>
  <c r="U29" i="33"/>
  <c r="U35" i="33"/>
  <c r="U54" i="33"/>
  <c r="U61" i="33"/>
  <c r="T61" i="33"/>
  <c r="Q68" i="33"/>
  <c r="Q73" i="33"/>
  <c r="U20" i="34"/>
  <c r="T20" i="34"/>
  <c r="T42" i="34"/>
  <c r="U42" i="34"/>
  <c r="U37" i="34"/>
  <c r="T37" i="34"/>
  <c r="U87" i="22"/>
  <c r="E87" i="22"/>
  <c r="E115" i="22" s="1"/>
  <c r="U115" i="22" s="1"/>
  <c r="T87" i="22"/>
  <c r="P42" i="24"/>
  <c r="T53" i="24"/>
  <c r="P74" i="24"/>
  <c r="P55" i="25"/>
  <c r="T55" i="25" s="1"/>
  <c r="P74" i="25"/>
  <c r="S87" i="25"/>
  <c r="T10" i="26"/>
  <c r="P32" i="26"/>
  <c r="Q87" i="26"/>
  <c r="T24" i="27"/>
  <c r="S87" i="27"/>
  <c r="T66" i="28"/>
  <c r="U74" i="28"/>
  <c r="T74" i="28"/>
  <c r="U73" i="28"/>
  <c r="T73" i="28"/>
  <c r="U71" i="28"/>
  <c r="R87" i="28"/>
  <c r="T89" i="28"/>
  <c r="U96" i="28"/>
  <c r="T31" i="29"/>
  <c r="U73" i="29"/>
  <c r="T73" i="29"/>
  <c r="U74" i="29"/>
  <c r="T74" i="29"/>
  <c r="Q87" i="29"/>
  <c r="T22" i="30"/>
  <c r="T10" i="31"/>
  <c r="T24" i="31"/>
  <c r="U39" i="31"/>
  <c r="Q42" i="31"/>
  <c r="T52" i="31"/>
  <c r="E61" i="31"/>
  <c r="U24" i="32"/>
  <c r="U26" i="32"/>
  <c r="T26" i="32"/>
  <c r="T60" i="32"/>
  <c r="P68" i="32"/>
  <c r="S87" i="32"/>
  <c r="T10" i="33"/>
  <c r="P17" i="33"/>
  <c r="T17" i="33" s="1"/>
  <c r="U34" i="33"/>
  <c r="P61" i="33"/>
  <c r="Q61" i="33"/>
  <c r="P32" i="27"/>
  <c r="P35" i="27"/>
  <c r="T35" i="27" s="1"/>
  <c r="Q68" i="27"/>
  <c r="P69" i="27"/>
  <c r="T69" i="27" s="1"/>
  <c r="Q74" i="27"/>
  <c r="P75" i="27"/>
  <c r="T75" i="27" s="1"/>
  <c r="T61" i="28"/>
  <c r="U61" i="28"/>
  <c r="U17" i="29"/>
  <c r="U9" i="29"/>
  <c r="U35" i="29"/>
  <c r="T55" i="29"/>
  <c r="U55" i="29"/>
  <c r="U61" i="29"/>
  <c r="T61" i="29"/>
  <c r="P26" i="30"/>
  <c r="U35" i="30"/>
  <c r="T35" i="30"/>
  <c r="U26" i="31"/>
  <c r="T26" i="31"/>
  <c r="P32" i="32"/>
  <c r="T61" i="32"/>
  <c r="U61" i="32"/>
  <c r="U35" i="36"/>
  <c r="U35" i="37"/>
  <c r="P35" i="25"/>
  <c r="T35" i="25" s="1"/>
  <c r="T42" i="26"/>
  <c r="U42" i="26"/>
  <c r="S87" i="26"/>
  <c r="Q75" i="27"/>
  <c r="U75" i="27" s="1"/>
  <c r="P42" i="28"/>
  <c r="T53" i="28"/>
  <c r="P74" i="28"/>
  <c r="P55" i="29"/>
  <c r="P74" i="29"/>
  <c r="S87" i="29"/>
  <c r="U17" i="30"/>
  <c r="Q26" i="30"/>
  <c r="E68" i="30"/>
  <c r="P74" i="30"/>
  <c r="P17" i="31"/>
  <c r="T17" i="31" s="1"/>
  <c r="P55" i="31"/>
  <c r="P61" i="31"/>
  <c r="P87" i="31"/>
  <c r="Q32" i="32"/>
  <c r="P75" i="32"/>
  <c r="T75" i="32" s="1"/>
  <c r="U17" i="33"/>
  <c r="U9" i="33"/>
  <c r="U68" i="33"/>
  <c r="T68" i="33"/>
  <c r="U63" i="33"/>
  <c r="P69" i="25"/>
  <c r="T69" i="25" s="1"/>
  <c r="P26" i="26"/>
  <c r="T26" i="26" s="1"/>
  <c r="U55" i="26"/>
  <c r="T55" i="26"/>
  <c r="Q69" i="26"/>
  <c r="U69" i="26" s="1"/>
  <c r="Q74" i="26"/>
  <c r="Q75" i="26"/>
  <c r="U75" i="26" s="1"/>
  <c r="U17" i="27"/>
  <c r="T17" i="27"/>
  <c r="P42" i="27"/>
  <c r="U68" i="27"/>
  <c r="T68" i="27"/>
  <c r="T63" i="27"/>
  <c r="E73" i="27"/>
  <c r="P55" i="28"/>
  <c r="T55" i="28" s="1"/>
  <c r="P61" i="28"/>
  <c r="Q73" i="28"/>
  <c r="Q74" i="28"/>
  <c r="Q75" i="28"/>
  <c r="U75" i="28" s="1"/>
  <c r="P26" i="29"/>
  <c r="Q61" i="29"/>
  <c r="Q73" i="29"/>
  <c r="Q75" i="29"/>
  <c r="U75" i="29" s="1"/>
  <c r="P17" i="30"/>
  <c r="T17" i="30" s="1"/>
  <c r="P73" i="30"/>
  <c r="Q73" i="30"/>
  <c r="Q74" i="30"/>
  <c r="U87" i="30"/>
  <c r="E87" i="30"/>
  <c r="E115" i="30" s="1"/>
  <c r="T87" i="30"/>
  <c r="Q61" i="31"/>
  <c r="E68" i="31"/>
  <c r="P26" i="32"/>
  <c r="P61" i="32"/>
  <c r="Q61" i="32"/>
  <c r="Q75" i="32"/>
  <c r="U75" i="32" s="1"/>
  <c r="U42" i="33"/>
  <c r="T42" i="33"/>
  <c r="U37" i="33"/>
  <c r="U17" i="34"/>
  <c r="T9" i="34"/>
  <c r="T11" i="34"/>
  <c r="U26" i="34"/>
  <c r="T26" i="34"/>
  <c r="U49" i="26"/>
  <c r="Q42" i="27"/>
  <c r="U55" i="27"/>
  <c r="T55" i="27"/>
  <c r="T50" i="27"/>
  <c r="T59" i="27"/>
  <c r="T65" i="27"/>
  <c r="U87" i="27"/>
  <c r="E87" i="27"/>
  <c r="E115" i="27" s="1"/>
  <c r="U115" i="27" s="1"/>
  <c r="T87" i="27"/>
  <c r="T93" i="27"/>
  <c r="T11" i="28"/>
  <c r="T19" i="28"/>
  <c r="P26" i="28"/>
  <c r="T26" i="28" s="1"/>
  <c r="U28" i="28"/>
  <c r="T40" i="28"/>
  <c r="T45" i="28"/>
  <c r="Q55" i="28"/>
  <c r="U55" i="28" s="1"/>
  <c r="T63" i="28"/>
  <c r="T92" i="28"/>
  <c r="T10" i="29"/>
  <c r="P17" i="29"/>
  <c r="T17" i="29" s="1"/>
  <c r="U19" i="29"/>
  <c r="T25" i="29"/>
  <c r="T28" i="29"/>
  <c r="P35" i="29"/>
  <c r="T35" i="29" s="1"/>
  <c r="T37" i="29"/>
  <c r="U47" i="29"/>
  <c r="T53" i="29"/>
  <c r="U72" i="29"/>
  <c r="T11" i="30"/>
  <c r="T37" i="30"/>
  <c r="P42" i="30"/>
  <c r="T42" i="30" s="1"/>
  <c r="P26" i="31"/>
  <c r="P35" i="31"/>
  <c r="T35" i="31" s="1"/>
  <c r="R87" i="31"/>
  <c r="T49" i="32"/>
  <c r="T66" i="32"/>
  <c r="U95" i="32"/>
  <c r="T20" i="33"/>
  <c r="U32" i="33"/>
  <c r="T32" i="33"/>
  <c r="T51" i="33"/>
  <c r="U31" i="34"/>
  <c r="T31" i="34"/>
  <c r="T35" i="34"/>
  <c r="U61" i="35"/>
  <c r="T61" i="35"/>
  <c r="U35" i="40"/>
  <c r="T35" i="40"/>
  <c r="R87" i="23"/>
  <c r="T68" i="24"/>
  <c r="U68" i="24"/>
  <c r="Q87" i="24"/>
  <c r="T42" i="25"/>
  <c r="U37" i="25"/>
  <c r="P87" i="25"/>
  <c r="U42" i="27"/>
  <c r="T42" i="27"/>
  <c r="P87" i="27"/>
  <c r="Q17" i="28"/>
  <c r="Q26" i="28"/>
  <c r="U26" i="28" s="1"/>
  <c r="U63" i="28"/>
  <c r="P69" i="28"/>
  <c r="T69" i="28" s="1"/>
  <c r="U87" i="28"/>
  <c r="E87" i="28"/>
  <c r="E115" i="28" s="1"/>
  <c r="U115" i="28" s="1"/>
  <c r="T87" i="28"/>
  <c r="T88" i="28"/>
  <c r="Q17" i="29"/>
  <c r="P69" i="29"/>
  <c r="T69" i="29" s="1"/>
  <c r="U26" i="30"/>
  <c r="T26" i="30"/>
  <c r="P32" i="30"/>
  <c r="U37" i="30"/>
  <c r="Q35" i="31"/>
  <c r="U35" i="31" s="1"/>
  <c r="U38" i="31"/>
  <c r="P69" i="31"/>
  <c r="T69" i="31" s="1"/>
  <c r="S87" i="31"/>
  <c r="T32" i="32"/>
  <c r="U32" i="32"/>
  <c r="P115" i="32"/>
  <c r="P114" i="32"/>
  <c r="T26" i="33"/>
  <c r="U26" i="33"/>
  <c r="U46" i="33"/>
  <c r="U73" i="33"/>
  <c r="T73" i="33"/>
  <c r="U74" i="33"/>
  <c r="T74" i="33"/>
  <c r="T71" i="33"/>
  <c r="Q87" i="33"/>
  <c r="T94" i="33"/>
  <c r="P32" i="34"/>
  <c r="T32" i="34" s="1"/>
  <c r="T68" i="30"/>
  <c r="U68" i="30"/>
  <c r="Q87" i="30"/>
  <c r="U92" i="30"/>
  <c r="U12" i="31"/>
  <c r="U23" i="31"/>
  <c r="U40" i="31"/>
  <c r="U55" i="31"/>
  <c r="T55" i="31"/>
  <c r="U51" i="31"/>
  <c r="U87" i="31"/>
  <c r="E87" i="31"/>
  <c r="E115" i="31" s="1"/>
  <c r="U115" i="31" s="1"/>
  <c r="T87" i="31"/>
  <c r="U94" i="31"/>
  <c r="U14" i="32"/>
  <c r="U25" i="32"/>
  <c r="U28" i="32"/>
  <c r="U53" i="32"/>
  <c r="U65" i="32"/>
  <c r="U96" i="32"/>
  <c r="U16" i="33"/>
  <c r="U19" i="33"/>
  <c r="U30" i="33"/>
  <c r="Q55" i="33"/>
  <c r="Q69" i="33"/>
  <c r="U69" i="33" s="1"/>
  <c r="Q74" i="33"/>
  <c r="P75" i="33"/>
  <c r="T75" i="33" s="1"/>
  <c r="S87" i="33"/>
  <c r="P17" i="34"/>
  <c r="T17" i="34" s="1"/>
  <c r="Q32" i="34"/>
  <c r="U32" i="34" s="1"/>
  <c r="Q35" i="34"/>
  <c r="U35" i="34" s="1"/>
  <c r="T48" i="34"/>
  <c r="T59" i="34"/>
  <c r="T68" i="34"/>
  <c r="U68" i="34"/>
  <c r="P68" i="34"/>
  <c r="P73" i="34"/>
  <c r="Q87" i="34"/>
  <c r="T91" i="34"/>
  <c r="U92" i="34"/>
  <c r="T11" i="35"/>
  <c r="U12" i="35"/>
  <c r="T22" i="35"/>
  <c r="U23" i="35"/>
  <c r="T39" i="35"/>
  <c r="U40" i="35"/>
  <c r="S42" i="35"/>
  <c r="U55" i="35"/>
  <c r="T55" i="35"/>
  <c r="T50" i="35"/>
  <c r="U51" i="35"/>
  <c r="R61" i="35"/>
  <c r="U87" i="35"/>
  <c r="E87" i="35"/>
  <c r="E115" i="35" s="1"/>
  <c r="U115" i="35" s="1"/>
  <c r="T87" i="35"/>
  <c r="T93" i="35"/>
  <c r="U94" i="35"/>
  <c r="T13" i="36"/>
  <c r="U14" i="36"/>
  <c r="T24" i="36"/>
  <c r="U25" i="36"/>
  <c r="R26" i="36"/>
  <c r="U28" i="36"/>
  <c r="T48" i="36"/>
  <c r="U49" i="36"/>
  <c r="Q55" i="36"/>
  <c r="U58" i="36"/>
  <c r="T64" i="36"/>
  <c r="Q87" i="36"/>
  <c r="T91" i="36"/>
  <c r="R17" i="37"/>
  <c r="U25" i="37"/>
  <c r="P32" i="37"/>
  <c r="P35" i="37"/>
  <c r="T35" i="37" s="1"/>
  <c r="T38" i="37"/>
  <c r="S61" i="37"/>
  <c r="T67" i="37"/>
  <c r="Q68" i="37"/>
  <c r="P87" i="37"/>
  <c r="T90" i="37"/>
  <c r="U16" i="38"/>
  <c r="T51" i="38"/>
  <c r="P61" i="38"/>
  <c r="T64" i="38"/>
  <c r="P69" i="38"/>
  <c r="T69" i="38" s="1"/>
  <c r="T72" i="38"/>
  <c r="U72" i="38"/>
  <c r="S75" i="38"/>
  <c r="T96" i="38"/>
  <c r="P17" i="39"/>
  <c r="T17" i="39" s="1"/>
  <c r="Q17" i="39"/>
  <c r="U17" i="39" s="1"/>
  <c r="T19" i="39"/>
  <c r="T30" i="39"/>
  <c r="R42" i="39"/>
  <c r="T53" i="39"/>
  <c r="E73" i="39"/>
  <c r="T10" i="40"/>
  <c r="T24" i="40"/>
  <c r="Q32" i="40"/>
  <c r="T49" i="40"/>
  <c r="T60" i="40"/>
  <c r="Q69" i="40"/>
  <c r="U69" i="40" s="1"/>
  <c r="T10" i="41"/>
  <c r="U32" i="41"/>
  <c r="T32" i="41"/>
  <c r="P42" i="41"/>
  <c r="T66" i="41"/>
  <c r="Q75" i="41"/>
  <c r="U75" i="41" s="1"/>
  <c r="P115" i="41"/>
  <c r="P114" i="41"/>
  <c r="U32" i="42"/>
  <c r="T32" i="42"/>
  <c r="R87" i="34"/>
  <c r="U26" i="35"/>
  <c r="T26" i="35"/>
  <c r="P115" i="35"/>
  <c r="P114" i="35"/>
  <c r="T61" i="36"/>
  <c r="U61" i="36"/>
  <c r="R87" i="36"/>
  <c r="U68" i="37"/>
  <c r="T68" i="37"/>
  <c r="Q87" i="37"/>
  <c r="T15" i="38"/>
  <c r="T19" i="38"/>
  <c r="U19" i="38"/>
  <c r="U26" i="38"/>
  <c r="T26" i="38"/>
  <c r="U32" i="38"/>
  <c r="T32" i="38"/>
  <c r="P35" i="38"/>
  <c r="T35" i="38" s="1"/>
  <c r="U46" i="38"/>
  <c r="T63" i="38"/>
  <c r="P68" i="38"/>
  <c r="Q69" i="38"/>
  <c r="U69" i="38" s="1"/>
  <c r="P74" i="38"/>
  <c r="U87" i="38"/>
  <c r="E87" i="38"/>
  <c r="E115" i="38" s="1"/>
  <c r="U115" i="38" s="1"/>
  <c r="T87" i="38"/>
  <c r="U88" i="38"/>
  <c r="T9" i="39"/>
  <c r="T11" i="39"/>
  <c r="T22" i="39"/>
  <c r="T32" i="39"/>
  <c r="P35" i="39"/>
  <c r="T35" i="39" s="1"/>
  <c r="U55" i="39"/>
  <c r="T55" i="39"/>
  <c r="U48" i="39"/>
  <c r="U59" i="39"/>
  <c r="U61" i="39"/>
  <c r="T61" i="39"/>
  <c r="P69" i="39"/>
  <c r="T69" i="39" s="1"/>
  <c r="T88" i="39"/>
  <c r="T13" i="40"/>
  <c r="U39" i="40"/>
  <c r="T52" i="40"/>
  <c r="T61" i="40"/>
  <c r="U61" i="40"/>
  <c r="P68" i="40"/>
  <c r="P74" i="40"/>
  <c r="P75" i="40"/>
  <c r="T75" i="40" s="1"/>
  <c r="U93" i="40"/>
  <c r="T29" i="41"/>
  <c r="P35" i="41"/>
  <c r="T35" i="41" s="1"/>
  <c r="Q42" i="41"/>
  <c r="U42" i="41" s="1"/>
  <c r="U52" i="41"/>
  <c r="Q55" i="41"/>
  <c r="U55" i="41" s="1"/>
  <c r="S61" i="41"/>
  <c r="U35" i="47"/>
  <c r="S87" i="30"/>
  <c r="U68" i="31"/>
  <c r="T68" i="31"/>
  <c r="Q87" i="31"/>
  <c r="U55" i="32"/>
  <c r="T55" i="32"/>
  <c r="U87" i="32"/>
  <c r="E87" i="32"/>
  <c r="E115" i="32" s="1"/>
  <c r="U115" i="32" s="1"/>
  <c r="T87" i="32"/>
  <c r="S87" i="34"/>
  <c r="U68" i="35"/>
  <c r="T68" i="35"/>
  <c r="Q87" i="35"/>
  <c r="S87" i="36"/>
  <c r="T66" i="37"/>
  <c r="U73" i="37"/>
  <c r="T73" i="37"/>
  <c r="U74" i="37"/>
  <c r="T74" i="37"/>
  <c r="U71" i="37"/>
  <c r="R87" i="37"/>
  <c r="T89" i="37"/>
  <c r="U96" i="37"/>
  <c r="Q35" i="38"/>
  <c r="T47" i="38"/>
  <c r="U47" i="38"/>
  <c r="U57" i="38"/>
  <c r="Q68" i="38"/>
  <c r="U74" i="38"/>
  <c r="T74" i="38"/>
  <c r="U73" i="38"/>
  <c r="T73" i="38"/>
  <c r="T71" i="38"/>
  <c r="P73" i="38"/>
  <c r="Q74" i="38"/>
  <c r="P87" i="38"/>
  <c r="U95" i="38"/>
  <c r="T16" i="39"/>
  <c r="Q35" i="39"/>
  <c r="T54" i="39"/>
  <c r="Q69" i="39"/>
  <c r="U69" i="39" s="1"/>
  <c r="P75" i="39"/>
  <c r="T75" i="39" s="1"/>
  <c r="Q75" i="39"/>
  <c r="U75" i="39" s="1"/>
  <c r="U26" i="40"/>
  <c r="T26" i="40"/>
  <c r="T34" i="40"/>
  <c r="U24" i="41"/>
  <c r="U41" i="41"/>
  <c r="T46" i="41"/>
  <c r="T53" i="41"/>
  <c r="U68" i="41"/>
  <c r="T68" i="41"/>
  <c r="U63" i="41"/>
  <c r="Q69" i="41"/>
  <c r="U69" i="41" s="1"/>
  <c r="U35" i="42"/>
  <c r="P42" i="34"/>
  <c r="U61" i="34"/>
  <c r="T61" i="34"/>
  <c r="Q75" i="34"/>
  <c r="U75" i="34" s="1"/>
  <c r="Q17" i="35"/>
  <c r="P55" i="35"/>
  <c r="Q68" i="35"/>
  <c r="P69" i="35"/>
  <c r="T69" i="35" s="1"/>
  <c r="Q73" i="35"/>
  <c r="P74" i="35"/>
  <c r="U26" i="36"/>
  <c r="T26" i="36"/>
  <c r="P32" i="36"/>
  <c r="P35" i="36"/>
  <c r="T35" i="36" s="1"/>
  <c r="T38" i="36"/>
  <c r="Q68" i="36"/>
  <c r="P69" i="36"/>
  <c r="T69" i="36" s="1"/>
  <c r="Q74" i="36"/>
  <c r="P75" i="36"/>
  <c r="T75" i="36" s="1"/>
  <c r="T26" i="37"/>
  <c r="U26" i="37"/>
  <c r="U61" i="37"/>
  <c r="T61" i="37"/>
  <c r="U9" i="38"/>
  <c r="T42" i="38"/>
  <c r="U42" i="38"/>
  <c r="U37" i="38"/>
  <c r="Q42" i="38"/>
  <c r="T58" i="38"/>
  <c r="U58" i="38"/>
  <c r="Q115" i="38"/>
  <c r="Q114" i="38"/>
  <c r="U42" i="39"/>
  <c r="T42" i="39"/>
  <c r="T37" i="39"/>
  <c r="P74" i="39"/>
  <c r="P61" i="40"/>
  <c r="P17" i="41"/>
  <c r="U26" i="42"/>
  <c r="T26" i="42"/>
  <c r="T32" i="44"/>
  <c r="U32" i="44"/>
  <c r="T26" i="45"/>
  <c r="U26" i="45"/>
  <c r="T68" i="32"/>
  <c r="U68" i="32"/>
  <c r="Q87" i="32"/>
  <c r="T55" i="33"/>
  <c r="U55" i="33"/>
  <c r="U87" i="33"/>
  <c r="E87" i="33"/>
  <c r="E115" i="33" s="1"/>
  <c r="U115" i="33" s="1"/>
  <c r="T87" i="33"/>
  <c r="S87" i="35"/>
  <c r="Q75" i="36"/>
  <c r="U75" i="36" s="1"/>
  <c r="P42" i="37"/>
  <c r="T42" i="37" s="1"/>
  <c r="P74" i="37"/>
  <c r="P75" i="37"/>
  <c r="T75" i="37" s="1"/>
  <c r="T30" i="38"/>
  <c r="U30" i="38"/>
  <c r="P32" i="38"/>
  <c r="T68" i="38"/>
  <c r="U68" i="38"/>
  <c r="U87" i="39"/>
  <c r="E87" i="39"/>
  <c r="E115" i="39" s="1"/>
  <c r="U115" i="39" s="1"/>
  <c r="T87" i="39"/>
  <c r="T32" i="40"/>
  <c r="U32" i="40"/>
  <c r="P55" i="40"/>
  <c r="P87" i="40"/>
  <c r="P32" i="41"/>
  <c r="T61" i="44"/>
  <c r="U61" i="44"/>
  <c r="Q61" i="30"/>
  <c r="T63" i="30"/>
  <c r="U74" i="30"/>
  <c r="T74" i="30"/>
  <c r="U73" i="30"/>
  <c r="T73" i="30"/>
  <c r="U17" i="31"/>
  <c r="Q26" i="31"/>
  <c r="U42" i="31"/>
  <c r="P42" i="31"/>
  <c r="T42" i="31" s="1"/>
  <c r="T45" i="31"/>
  <c r="Q75" i="31"/>
  <c r="U75" i="31" s="1"/>
  <c r="T88" i="31"/>
  <c r="Q17" i="32"/>
  <c r="U17" i="32" s="1"/>
  <c r="P55" i="32"/>
  <c r="Q68" i="32"/>
  <c r="P69" i="32"/>
  <c r="T69" i="32" s="1"/>
  <c r="Q73" i="32"/>
  <c r="P74" i="32"/>
  <c r="R87" i="32"/>
  <c r="P32" i="33"/>
  <c r="P35" i="33"/>
  <c r="T35" i="33" s="1"/>
  <c r="P87" i="33"/>
  <c r="Q61" i="34"/>
  <c r="T63" i="34"/>
  <c r="U74" i="34"/>
  <c r="T74" i="34"/>
  <c r="U73" i="34"/>
  <c r="T73" i="34"/>
  <c r="U69" i="35"/>
  <c r="T75" i="35"/>
  <c r="U17" i="35"/>
  <c r="T17" i="35"/>
  <c r="Q26" i="35"/>
  <c r="U42" i="35"/>
  <c r="T42" i="35"/>
  <c r="P42" i="35"/>
  <c r="T45" i="35"/>
  <c r="Q75" i="35"/>
  <c r="U75" i="35" s="1"/>
  <c r="T88" i="35"/>
  <c r="Q17" i="36"/>
  <c r="P42" i="36"/>
  <c r="T42" i="36" s="1"/>
  <c r="T44" i="36"/>
  <c r="U51" i="36"/>
  <c r="T68" i="36"/>
  <c r="U68" i="36"/>
  <c r="T63" i="36"/>
  <c r="E73" i="36"/>
  <c r="U94" i="36"/>
  <c r="P55" i="37"/>
  <c r="T57" i="37"/>
  <c r="P61" i="37"/>
  <c r="Q73" i="37"/>
  <c r="Q75" i="37"/>
  <c r="U75" i="37" s="1"/>
  <c r="Q32" i="38"/>
  <c r="U55" i="38"/>
  <c r="T55" i="38"/>
  <c r="U54" i="38"/>
  <c r="T59" i="38"/>
  <c r="Q32" i="39"/>
  <c r="U32" i="39" s="1"/>
  <c r="U46" i="39"/>
  <c r="U57" i="39"/>
  <c r="E68" i="39"/>
  <c r="U22" i="40"/>
  <c r="E68" i="40"/>
  <c r="T12" i="41"/>
  <c r="P26" i="41"/>
  <c r="T26" i="41" s="1"/>
  <c r="Q32" i="41"/>
  <c r="U35" i="41"/>
  <c r="U61" i="41"/>
  <c r="T61" i="41"/>
  <c r="U64" i="41"/>
  <c r="T55" i="34"/>
  <c r="U87" i="34"/>
  <c r="E87" i="34"/>
  <c r="E115" i="34" s="1"/>
  <c r="U115" i="34" s="1"/>
  <c r="T87" i="34"/>
  <c r="T93" i="34"/>
  <c r="T13" i="35"/>
  <c r="T24" i="35"/>
  <c r="U32" i="35"/>
  <c r="T32" i="35"/>
  <c r="T35" i="35"/>
  <c r="U35" i="35"/>
  <c r="T41" i="35"/>
  <c r="T44" i="35"/>
  <c r="T52" i="35"/>
  <c r="T64" i="35"/>
  <c r="T95" i="35"/>
  <c r="T15" i="36"/>
  <c r="T29" i="36"/>
  <c r="Q42" i="36"/>
  <c r="U42" i="36" s="1"/>
  <c r="U55" i="36"/>
  <c r="T55" i="36"/>
  <c r="T50" i="36"/>
  <c r="T59" i="36"/>
  <c r="T65" i="36"/>
  <c r="U87" i="36"/>
  <c r="E87" i="36"/>
  <c r="E115" i="36" s="1"/>
  <c r="U115" i="36" s="1"/>
  <c r="T87" i="36"/>
  <c r="P26" i="37"/>
  <c r="T55" i="37"/>
  <c r="U55" i="37"/>
  <c r="T45" i="37"/>
  <c r="Q55" i="37"/>
  <c r="P17" i="38"/>
  <c r="T17" i="38" s="1"/>
  <c r="U35" i="38"/>
  <c r="T53" i="38"/>
  <c r="U35" i="39"/>
  <c r="R87" i="40"/>
  <c r="Q26" i="41"/>
  <c r="U26" i="41" s="1"/>
  <c r="T35" i="44"/>
  <c r="U42" i="24"/>
  <c r="T42" i="24"/>
  <c r="R87" i="25"/>
  <c r="P87" i="26"/>
  <c r="U74" i="27"/>
  <c r="T74" i="27"/>
  <c r="U73" i="27"/>
  <c r="T73" i="27"/>
  <c r="U69" i="28"/>
  <c r="T75" i="28"/>
  <c r="U17" i="28"/>
  <c r="T17" i="28"/>
  <c r="U42" i="28"/>
  <c r="T42" i="28"/>
  <c r="R87" i="29"/>
  <c r="P87" i="30"/>
  <c r="T63" i="31"/>
  <c r="U74" i="31"/>
  <c r="T74" i="31"/>
  <c r="U73" i="31"/>
  <c r="T73" i="31"/>
  <c r="T17" i="32"/>
  <c r="U42" i="32"/>
  <c r="T42" i="32"/>
  <c r="T45" i="32"/>
  <c r="T88" i="32"/>
  <c r="R87" i="33"/>
  <c r="P87" i="34"/>
  <c r="T63" i="35"/>
  <c r="U74" i="35"/>
  <c r="T74" i="35"/>
  <c r="U73" i="35"/>
  <c r="T73" i="35"/>
  <c r="U69" i="36"/>
  <c r="U17" i="36"/>
  <c r="T17" i="36"/>
  <c r="T41" i="36"/>
  <c r="P87" i="36"/>
  <c r="Q17" i="37"/>
  <c r="Q26" i="37"/>
  <c r="T54" i="37"/>
  <c r="U63" i="37"/>
  <c r="P69" i="37"/>
  <c r="T71" i="37"/>
  <c r="U87" i="37"/>
  <c r="E87" i="37"/>
  <c r="E115" i="37" s="1"/>
  <c r="T115" i="37" s="1"/>
  <c r="T87" i="37"/>
  <c r="T88" i="37"/>
  <c r="Q17" i="38"/>
  <c r="U17" i="38" s="1"/>
  <c r="U61" i="38"/>
  <c r="T61" i="38"/>
  <c r="T67" i="38"/>
  <c r="U67" i="38"/>
  <c r="U71" i="38"/>
  <c r="P75" i="38"/>
  <c r="T75" i="38" s="1"/>
  <c r="T91" i="38"/>
  <c r="T10" i="39"/>
  <c r="E26" i="39"/>
  <c r="U45" i="39"/>
  <c r="U54" i="39"/>
  <c r="T72" i="39"/>
  <c r="R87" i="39"/>
  <c r="T93" i="39"/>
  <c r="E17" i="40"/>
  <c r="T21" i="40"/>
  <c r="T44" i="40"/>
  <c r="T64" i="40"/>
  <c r="P69" i="40"/>
  <c r="T69" i="40" s="1"/>
  <c r="E73" i="40"/>
  <c r="S87" i="40"/>
  <c r="U44" i="41"/>
  <c r="T57" i="41"/>
  <c r="P61" i="41"/>
  <c r="T63" i="41"/>
  <c r="S87" i="38"/>
  <c r="U90" i="38"/>
  <c r="U10" i="39"/>
  <c r="U21" i="39"/>
  <c r="U38" i="39"/>
  <c r="U49" i="39"/>
  <c r="U60" i="39"/>
  <c r="U68" i="39"/>
  <c r="T68" i="39"/>
  <c r="Q87" i="39"/>
  <c r="U92" i="39"/>
  <c r="U12" i="40"/>
  <c r="U23" i="40"/>
  <c r="U40" i="40"/>
  <c r="U55" i="40"/>
  <c r="T55" i="40"/>
  <c r="U51" i="40"/>
  <c r="U87" i="40"/>
  <c r="E87" i="40"/>
  <c r="E115" i="40" s="1"/>
  <c r="U115" i="40" s="1"/>
  <c r="T87" i="40"/>
  <c r="U94" i="40"/>
  <c r="U14" i="41"/>
  <c r="U25" i="41"/>
  <c r="U28" i="41"/>
  <c r="U53" i="41"/>
  <c r="U65" i="41"/>
  <c r="S74" i="41"/>
  <c r="R75" i="41"/>
  <c r="T95" i="41"/>
  <c r="U96" i="41"/>
  <c r="T15" i="42"/>
  <c r="U16" i="42"/>
  <c r="R17" i="42"/>
  <c r="U19" i="42"/>
  <c r="T29" i="42"/>
  <c r="U30" i="42"/>
  <c r="S32" i="42"/>
  <c r="S35" i="42"/>
  <c r="T46" i="42"/>
  <c r="U47" i="42"/>
  <c r="T54" i="42"/>
  <c r="T57" i="42"/>
  <c r="U58" i="42"/>
  <c r="T66" i="42"/>
  <c r="U67" i="42"/>
  <c r="R68" i="42"/>
  <c r="T71" i="42"/>
  <c r="U72" i="42"/>
  <c r="R73" i="42"/>
  <c r="S87" i="42"/>
  <c r="T89" i="42"/>
  <c r="U90" i="42"/>
  <c r="T96" i="42"/>
  <c r="T14" i="43"/>
  <c r="U15" i="43"/>
  <c r="S17" i="43"/>
  <c r="T23" i="43"/>
  <c r="E26" i="43"/>
  <c r="P35" i="43"/>
  <c r="T35" i="43" s="1"/>
  <c r="Q35" i="43"/>
  <c r="U35" i="43" s="1"/>
  <c r="T37" i="43"/>
  <c r="T46" i="43"/>
  <c r="U47" i="43"/>
  <c r="U53" i="43"/>
  <c r="S55" i="43"/>
  <c r="Q61" i="43"/>
  <c r="U92" i="43"/>
  <c r="T10" i="44"/>
  <c r="U11" i="44"/>
  <c r="T16" i="44"/>
  <c r="R17" i="44"/>
  <c r="U19" i="44"/>
  <c r="U25" i="44"/>
  <c r="R26" i="44"/>
  <c r="U40" i="44"/>
  <c r="T47" i="44"/>
  <c r="U48" i="44"/>
  <c r="T53" i="44"/>
  <c r="R55" i="44"/>
  <c r="R87" i="44"/>
  <c r="T90" i="44"/>
  <c r="U91" i="44"/>
  <c r="T96" i="44"/>
  <c r="T15" i="45"/>
  <c r="T24" i="45"/>
  <c r="U49" i="45"/>
  <c r="T57" i="45"/>
  <c r="T66" i="45"/>
  <c r="P75" i="45"/>
  <c r="T75" i="45" s="1"/>
  <c r="U92" i="45"/>
  <c r="P17" i="46"/>
  <c r="U23" i="46"/>
  <c r="U29" i="46"/>
  <c r="Q32" i="46"/>
  <c r="U35" i="46"/>
  <c r="P55" i="46"/>
  <c r="U66" i="46"/>
  <c r="S75" i="46"/>
  <c r="T96" i="46"/>
  <c r="U34" i="47"/>
  <c r="T34" i="47"/>
  <c r="U61" i="47"/>
  <c r="T61" i="47"/>
  <c r="U73" i="41"/>
  <c r="T73" i="41"/>
  <c r="U74" i="41"/>
  <c r="T74" i="41"/>
  <c r="T75" i="42"/>
  <c r="T17" i="42"/>
  <c r="U17" i="42"/>
  <c r="T42" i="42"/>
  <c r="U42" i="42"/>
  <c r="U61" i="42"/>
  <c r="T61" i="42"/>
  <c r="P32" i="43"/>
  <c r="Q87" i="43"/>
  <c r="P61" i="44"/>
  <c r="S87" i="44"/>
  <c r="Q75" i="45"/>
  <c r="U75" i="45" s="1"/>
  <c r="U75" i="46"/>
  <c r="U69" i="46"/>
  <c r="T17" i="46"/>
  <c r="U9" i="46"/>
  <c r="T12" i="46"/>
  <c r="Q17" i="46"/>
  <c r="U17" i="46" s="1"/>
  <c r="U34" i="46"/>
  <c r="U87" i="46"/>
  <c r="E87" i="46"/>
  <c r="E115" i="46" s="1"/>
  <c r="U115" i="46" s="1"/>
  <c r="T87" i="46"/>
  <c r="U88" i="46"/>
  <c r="U69" i="47"/>
  <c r="T75" i="47"/>
  <c r="T69" i="47"/>
  <c r="U17" i="47"/>
  <c r="T9" i="47"/>
  <c r="T11" i="47"/>
  <c r="T25" i="47"/>
  <c r="U35" i="48"/>
  <c r="T35" i="48"/>
  <c r="U26" i="51"/>
  <c r="T26" i="51"/>
  <c r="S87" i="39"/>
  <c r="T68" i="40"/>
  <c r="U68" i="40"/>
  <c r="Q87" i="40"/>
  <c r="U87" i="41"/>
  <c r="E87" i="41"/>
  <c r="E115" i="41" s="1"/>
  <c r="T115" i="41" s="1"/>
  <c r="T87" i="41"/>
  <c r="U75" i="43"/>
  <c r="U69" i="43"/>
  <c r="U17" i="43"/>
  <c r="T22" i="43"/>
  <c r="T38" i="43"/>
  <c r="U68" i="43"/>
  <c r="T68" i="43"/>
  <c r="R87" i="43"/>
  <c r="E17" i="44"/>
  <c r="T52" i="44"/>
  <c r="Q61" i="44"/>
  <c r="T95" i="44"/>
  <c r="U14" i="45"/>
  <c r="P35" i="45"/>
  <c r="T35" i="45" s="1"/>
  <c r="U45" i="45"/>
  <c r="U52" i="45"/>
  <c r="Q55" i="45"/>
  <c r="U55" i="45" s="1"/>
  <c r="U68" i="45"/>
  <c r="T68" i="45"/>
  <c r="U63" i="45"/>
  <c r="Q69" i="45"/>
  <c r="U69" i="45" s="1"/>
  <c r="Q74" i="45"/>
  <c r="P26" i="46"/>
  <c r="Q26" i="46"/>
  <c r="T28" i="46"/>
  <c r="T48" i="46"/>
  <c r="U54" i="46"/>
  <c r="T59" i="46"/>
  <c r="T65" i="46"/>
  <c r="P69" i="46"/>
  <c r="T69" i="46" s="1"/>
  <c r="P74" i="46"/>
  <c r="E17" i="47"/>
  <c r="P35" i="47"/>
  <c r="T35" i="47" s="1"/>
  <c r="U42" i="47"/>
  <c r="T42" i="47"/>
  <c r="U37" i="47"/>
  <c r="T37" i="47"/>
  <c r="U47" i="47"/>
  <c r="T47" i="47"/>
  <c r="U61" i="49"/>
  <c r="T61" i="49"/>
  <c r="Q61" i="42"/>
  <c r="U74" i="42"/>
  <c r="T74" i="42"/>
  <c r="U73" i="42"/>
  <c r="T73" i="42"/>
  <c r="U42" i="43"/>
  <c r="T42" i="43"/>
  <c r="Q68" i="43"/>
  <c r="P69" i="43"/>
  <c r="T69" i="43" s="1"/>
  <c r="Q73" i="43"/>
  <c r="P74" i="43"/>
  <c r="P75" i="43"/>
  <c r="T75" i="43" s="1"/>
  <c r="U26" i="44"/>
  <c r="T26" i="44"/>
  <c r="Q32" i="44"/>
  <c r="Q35" i="44"/>
  <c r="U35" i="44" s="1"/>
  <c r="Q69" i="44"/>
  <c r="U69" i="44" s="1"/>
  <c r="Q75" i="44"/>
  <c r="U75" i="44" s="1"/>
  <c r="Q35" i="45"/>
  <c r="U35" i="45" s="1"/>
  <c r="U73" i="45"/>
  <c r="T73" i="45"/>
  <c r="U74" i="45"/>
  <c r="T74" i="45"/>
  <c r="U71" i="45"/>
  <c r="P115" i="45"/>
  <c r="P114" i="45"/>
  <c r="P68" i="46"/>
  <c r="U74" i="46"/>
  <c r="T74" i="46"/>
  <c r="U73" i="46"/>
  <c r="T73" i="46"/>
  <c r="T71" i="46"/>
  <c r="P73" i="46"/>
  <c r="Q115" i="46"/>
  <c r="Q114" i="46"/>
  <c r="U26" i="47"/>
  <c r="T26" i="47"/>
  <c r="U32" i="47"/>
  <c r="T32" i="47"/>
  <c r="P42" i="47"/>
  <c r="T61" i="48"/>
  <c r="U61" i="48"/>
  <c r="Q87" i="41"/>
  <c r="U55" i="42"/>
  <c r="T55" i="42"/>
  <c r="U87" i="42"/>
  <c r="E87" i="42"/>
  <c r="E115" i="42" s="1"/>
  <c r="T87" i="42"/>
  <c r="U55" i="43"/>
  <c r="T55" i="43"/>
  <c r="T75" i="44"/>
  <c r="U17" i="44"/>
  <c r="T17" i="44"/>
  <c r="P42" i="44"/>
  <c r="T42" i="44" s="1"/>
  <c r="T68" i="44"/>
  <c r="U68" i="44"/>
  <c r="T63" i="44"/>
  <c r="P68" i="45"/>
  <c r="P73" i="45"/>
  <c r="Q115" i="45"/>
  <c r="Q114" i="45"/>
  <c r="T42" i="46"/>
  <c r="U42" i="46"/>
  <c r="U37" i="46"/>
  <c r="U55" i="46"/>
  <c r="T55" i="46"/>
  <c r="U45" i="46"/>
  <c r="U61" i="46"/>
  <c r="T61" i="46"/>
  <c r="U31" i="47"/>
  <c r="T31" i="47"/>
  <c r="Q42" i="47"/>
  <c r="U59" i="47"/>
  <c r="T59" i="47"/>
  <c r="T35" i="50"/>
  <c r="Q61" i="39"/>
  <c r="U74" i="39"/>
  <c r="T74" i="39"/>
  <c r="U73" i="39"/>
  <c r="T73" i="39"/>
  <c r="U17" i="40"/>
  <c r="T17" i="40"/>
  <c r="Q26" i="40"/>
  <c r="U42" i="40"/>
  <c r="T42" i="40"/>
  <c r="P42" i="40"/>
  <c r="Q75" i="40"/>
  <c r="U75" i="40" s="1"/>
  <c r="Q17" i="41"/>
  <c r="P55" i="41"/>
  <c r="T55" i="41" s="1"/>
  <c r="Q68" i="41"/>
  <c r="P69" i="41"/>
  <c r="T69" i="41" s="1"/>
  <c r="Q73" i="41"/>
  <c r="P74" i="41"/>
  <c r="R87" i="41"/>
  <c r="P32" i="42"/>
  <c r="P35" i="42"/>
  <c r="T35" i="42" s="1"/>
  <c r="P87" i="42"/>
  <c r="P17" i="43"/>
  <c r="T17" i="43" s="1"/>
  <c r="Q26" i="43"/>
  <c r="P55" i="43"/>
  <c r="U55" i="44"/>
  <c r="T55" i="44"/>
  <c r="E68" i="44"/>
  <c r="U87" i="44"/>
  <c r="E87" i="44"/>
  <c r="E115" i="44" s="1"/>
  <c r="U115" i="44" s="1"/>
  <c r="T87" i="44"/>
  <c r="P17" i="45"/>
  <c r="T17" i="45" s="1"/>
  <c r="P32" i="45"/>
  <c r="T32" i="45" s="1"/>
  <c r="E61" i="45"/>
  <c r="U32" i="46"/>
  <c r="T32" i="46"/>
  <c r="P61" i="46"/>
  <c r="Q61" i="46"/>
  <c r="T19" i="47"/>
  <c r="T32" i="48"/>
  <c r="U32" i="48"/>
  <c r="S87" i="41"/>
  <c r="T68" i="42"/>
  <c r="U68" i="42"/>
  <c r="Q87" i="42"/>
  <c r="U32" i="43"/>
  <c r="T32" i="43"/>
  <c r="U61" i="43"/>
  <c r="T61" i="43"/>
  <c r="T93" i="43"/>
  <c r="T28" i="44"/>
  <c r="U42" i="44"/>
  <c r="T41" i="44"/>
  <c r="T49" i="44"/>
  <c r="T58" i="44"/>
  <c r="P87" i="44"/>
  <c r="T92" i="44"/>
  <c r="T10" i="45"/>
  <c r="T16" i="45"/>
  <c r="Q17" i="45"/>
  <c r="Q32" i="45"/>
  <c r="U32" i="45" s="1"/>
  <c r="T9" i="46"/>
  <c r="U26" i="46"/>
  <c r="T26" i="46"/>
  <c r="T34" i="46"/>
  <c r="T51" i="46"/>
  <c r="T88" i="46"/>
  <c r="U9" i="47"/>
  <c r="P17" i="47"/>
  <c r="T17" i="47" s="1"/>
  <c r="T22" i="47"/>
  <c r="T28" i="47"/>
  <c r="U74" i="36"/>
  <c r="T74" i="36"/>
  <c r="U73" i="36"/>
  <c r="T73" i="36"/>
  <c r="U69" i="37"/>
  <c r="T69" i="37"/>
  <c r="U17" i="37"/>
  <c r="T17" i="37"/>
  <c r="U42" i="37"/>
  <c r="R87" i="38"/>
  <c r="P87" i="39"/>
  <c r="T63" i="40"/>
  <c r="U74" i="40"/>
  <c r="T74" i="40"/>
  <c r="U73" i="40"/>
  <c r="T73" i="40"/>
  <c r="T75" i="41"/>
  <c r="U17" i="41"/>
  <c r="T17" i="41"/>
  <c r="T42" i="41"/>
  <c r="T45" i="41"/>
  <c r="U71" i="41"/>
  <c r="T88" i="41"/>
  <c r="U9" i="42"/>
  <c r="U37" i="42"/>
  <c r="R87" i="42"/>
  <c r="T9" i="43"/>
  <c r="U38" i="43"/>
  <c r="T63" i="43"/>
  <c r="U74" i="43"/>
  <c r="T74" i="43"/>
  <c r="U73" i="43"/>
  <c r="T73" i="43"/>
  <c r="E75" i="43"/>
  <c r="U87" i="43"/>
  <c r="E87" i="43"/>
  <c r="E115" i="43" s="1"/>
  <c r="U115" i="43" s="1"/>
  <c r="T87" i="43"/>
  <c r="Q26" i="44"/>
  <c r="T64" i="44"/>
  <c r="Q87" i="44"/>
  <c r="U25" i="45"/>
  <c r="T40" i="45"/>
  <c r="P61" i="45"/>
  <c r="T63" i="45"/>
  <c r="T10" i="46"/>
  <c r="T14" i="46"/>
  <c r="U46" i="46"/>
  <c r="U57" i="46"/>
  <c r="T68" i="46"/>
  <c r="U68" i="46"/>
  <c r="P75" i="46"/>
  <c r="T75" i="46" s="1"/>
  <c r="T91" i="46"/>
  <c r="T10" i="47"/>
  <c r="P26" i="47"/>
  <c r="Q26" i="47"/>
  <c r="U30" i="47"/>
  <c r="T30" i="47"/>
  <c r="Q32" i="47"/>
  <c r="U48" i="47"/>
  <c r="T48" i="47"/>
  <c r="U32" i="49"/>
  <c r="T32" i="49"/>
  <c r="Q42" i="45"/>
  <c r="U53" i="45"/>
  <c r="U65" i="45"/>
  <c r="U96" i="45"/>
  <c r="U16" i="46"/>
  <c r="U19" i="46"/>
  <c r="U30" i="46"/>
  <c r="U47" i="46"/>
  <c r="U58" i="46"/>
  <c r="U67" i="46"/>
  <c r="U72" i="46"/>
  <c r="S87" i="46"/>
  <c r="U90" i="46"/>
  <c r="U10" i="47"/>
  <c r="U21" i="47"/>
  <c r="U38" i="47"/>
  <c r="U49" i="47"/>
  <c r="U60" i="47"/>
  <c r="U68" i="47"/>
  <c r="T68" i="47"/>
  <c r="Q87" i="47"/>
  <c r="T91" i="47"/>
  <c r="U92" i="47"/>
  <c r="T11" i="48"/>
  <c r="U12" i="48"/>
  <c r="T22" i="48"/>
  <c r="U23" i="48"/>
  <c r="T39" i="48"/>
  <c r="U40" i="48"/>
  <c r="S42" i="48"/>
  <c r="U55" i="48"/>
  <c r="T55" i="48"/>
  <c r="T50" i="48"/>
  <c r="U51" i="48"/>
  <c r="R61" i="48"/>
  <c r="U87" i="48"/>
  <c r="E87" i="48"/>
  <c r="E115" i="48" s="1"/>
  <c r="U115" i="48" s="1"/>
  <c r="T87" i="48"/>
  <c r="T93" i="48"/>
  <c r="U94" i="48"/>
  <c r="T13" i="49"/>
  <c r="U14" i="49"/>
  <c r="T24" i="49"/>
  <c r="U25" i="49"/>
  <c r="R26" i="49"/>
  <c r="U28" i="49"/>
  <c r="T41" i="49"/>
  <c r="T44" i="49"/>
  <c r="T52" i="49"/>
  <c r="U53" i="49"/>
  <c r="S55" i="49"/>
  <c r="T64" i="49"/>
  <c r="U65" i="49"/>
  <c r="U73" i="49"/>
  <c r="T73" i="49"/>
  <c r="U74" i="49"/>
  <c r="T74" i="49"/>
  <c r="T75" i="50"/>
  <c r="U17" i="50"/>
  <c r="U13" i="50"/>
  <c r="U20" i="50"/>
  <c r="T37" i="50"/>
  <c r="U50" i="50"/>
  <c r="U61" i="50"/>
  <c r="T61" i="50"/>
  <c r="T64" i="50"/>
  <c r="Q69" i="50"/>
  <c r="U69" i="50" s="1"/>
  <c r="Q74" i="50"/>
  <c r="U13" i="51"/>
  <c r="P35" i="51"/>
  <c r="U41" i="51"/>
  <c r="T46" i="51"/>
  <c r="T57" i="51"/>
  <c r="U74" i="51"/>
  <c r="T74" i="51"/>
  <c r="U73" i="51"/>
  <c r="T73" i="51"/>
  <c r="P75" i="51"/>
  <c r="T75" i="51" s="1"/>
  <c r="U26" i="52"/>
  <c r="T26" i="52"/>
  <c r="U32" i="55"/>
  <c r="T58" i="47"/>
  <c r="T67" i="47"/>
  <c r="T72" i="47"/>
  <c r="R87" i="47"/>
  <c r="T90" i="47"/>
  <c r="T10" i="48"/>
  <c r="T21" i="48"/>
  <c r="U26" i="48"/>
  <c r="T26" i="48"/>
  <c r="T38" i="48"/>
  <c r="T49" i="48"/>
  <c r="T60" i="48"/>
  <c r="P87" i="48"/>
  <c r="T92" i="48"/>
  <c r="T12" i="49"/>
  <c r="T23" i="49"/>
  <c r="T40" i="49"/>
  <c r="T51" i="49"/>
  <c r="T63" i="49"/>
  <c r="R87" i="49"/>
  <c r="P17" i="50"/>
  <c r="T17" i="50" s="1"/>
  <c r="Q35" i="50"/>
  <c r="U35" i="50" s="1"/>
  <c r="U66" i="50"/>
  <c r="T66" i="50"/>
  <c r="P68" i="50"/>
  <c r="U74" i="50"/>
  <c r="T74" i="50"/>
  <c r="U73" i="50"/>
  <c r="T73" i="50"/>
  <c r="U71" i="50"/>
  <c r="T71" i="50"/>
  <c r="P73" i="50"/>
  <c r="P87" i="50"/>
  <c r="U32" i="51"/>
  <c r="T32" i="51"/>
  <c r="Q35" i="51"/>
  <c r="U48" i="51"/>
  <c r="T48" i="51"/>
  <c r="P55" i="51"/>
  <c r="U59" i="51"/>
  <c r="T59" i="51"/>
  <c r="Q68" i="51"/>
  <c r="P74" i="51"/>
  <c r="Q75" i="51"/>
  <c r="U75" i="51" s="1"/>
  <c r="T26" i="53"/>
  <c r="U26" i="53"/>
  <c r="U87" i="45"/>
  <c r="E87" i="45"/>
  <c r="E115" i="45" s="1"/>
  <c r="U115" i="45" s="1"/>
  <c r="T87" i="45"/>
  <c r="S87" i="47"/>
  <c r="T68" i="48"/>
  <c r="U68" i="48"/>
  <c r="Q87" i="48"/>
  <c r="T55" i="49"/>
  <c r="U55" i="49"/>
  <c r="S87" i="49"/>
  <c r="Q32" i="50"/>
  <c r="Q42" i="50"/>
  <c r="U46" i="50"/>
  <c r="T46" i="50"/>
  <c r="P61" i="50"/>
  <c r="Q68" i="50"/>
  <c r="Q73" i="50"/>
  <c r="Q87" i="50"/>
  <c r="U69" i="51"/>
  <c r="U17" i="51"/>
  <c r="U9" i="51"/>
  <c r="T9" i="51"/>
  <c r="P17" i="51"/>
  <c r="T17" i="51" s="1"/>
  <c r="U42" i="51"/>
  <c r="T42" i="51"/>
  <c r="U37" i="51"/>
  <c r="T37" i="51"/>
  <c r="P17" i="52"/>
  <c r="P32" i="52"/>
  <c r="T35" i="52"/>
  <c r="Q75" i="47"/>
  <c r="U75" i="47" s="1"/>
  <c r="Q17" i="48"/>
  <c r="U17" i="48" s="1"/>
  <c r="P55" i="48"/>
  <c r="Q68" i="48"/>
  <c r="P69" i="48"/>
  <c r="T69" i="48" s="1"/>
  <c r="Q73" i="48"/>
  <c r="P74" i="48"/>
  <c r="T26" i="49"/>
  <c r="U26" i="49"/>
  <c r="P32" i="49"/>
  <c r="P35" i="49"/>
  <c r="T35" i="49" s="1"/>
  <c r="P74" i="49"/>
  <c r="P75" i="49"/>
  <c r="T75" i="49" s="1"/>
  <c r="T42" i="50"/>
  <c r="U42" i="50"/>
  <c r="Q61" i="50"/>
  <c r="U20" i="51"/>
  <c r="T20" i="51"/>
  <c r="U61" i="53"/>
  <c r="T61" i="53"/>
  <c r="U35" i="55"/>
  <c r="P61" i="47"/>
  <c r="P26" i="48"/>
  <c r="Q55" i="48"/>
  <c r="Q69" i="48"/>
  <c r="U69" i="48" s="1"/>
  <c r="Q74" i="48"/>
  <c r="P75" i="48"/>
  <c r="T75" i="48" s="1"/>
  <c r="S87" i="48"/>
  <c r="P17" i="49"/>
  <c r="T17" i="49" s="1"/>
  <c r="Q32" i="49"/>
  <c r="Q35" i="49"/>
  <c r="U35" i="49" s="1"/>
  <c r="U68" i="49"/>
  <c r="T68" i="49"/>
  <c r="P68" i="49"/>
  <c r="Q74" i="49"/>
  <c r="Q75" i="49"/>
  <c r="U75" i="49" s="1"/>
  <c r="U26" i="50"/>
  <c r="T26" i="50"/>
  <c r="U54" i="50"/>
  <c r="T54" i="50"/>
  <c r="U31" i="51"/>
  <c r="T31" i="51"/>
  <c r="T35" i="51"/>
  <c r="U35" i="51"/>
  <c r="P87" i="51"/>
  <c r="U69" i="52"/>
  <c r="T69" i="52"/>
  <c r="U75" i="52"/>
  <c r="U17" i="52"/>
  <c r="T17" i="52"/>
  <c r="U9" i="52"/>
  <c r="U32" i="53"/>
  <c r="T32" i="53"/>
  <c r="P55" i="45"/>
  <c r="T55" i="45" s="1"/>
  <c r="Q68" i="45"/>
  <c r="P69" i="45"/>
  <c r="T69" i="45" s="1"/>
  <c r="Q73" i="45"/>
  <c r="P74" i="45"/>
  <c r="R87" i="45"/>
  <c r="P32" i="46"/>
  <c r="P35" i="46"/>
  <c r="T35" i="46" s="1"/>
  <c r="P87" i="46"/>
  <c r="Q61" i="47"/>
  <c r="T63" i="47"/>
  <c r="U74" i="47"/>
  <c r="T74" i="47"/>
  <c r="U73" i="47"/>
  <c r="T73" i="47"/>
  <c r="T17" i="48"/>
  <c r="Q26" i="48"/>
  <c r="U42" i="48"/>
  <c r="T42" i="48"/>
  <c r="P42" i="48"/>
  <c r="T45" i="48"/>
  <c r="Q75" i="48"/>
  <c r="U75" i="48" s="1"/>
  <c r="T88" i="48"/>
  <c r="Q17" i="49"/>
  <c r="U17" i="49" s="1"/>
  <c r="P55" i="49"/>
  <c r="Q68" i="49"/>
  <c r="P69" i="49"/>
  <c r="T69" i="49" s="1"/>
  <c r="T71" i="49"/>
  <c r="T92" i="49"/>
  <c r="T9" i="50"/>
  <c r="U15" i="50"/>
  <c r="U22" i="50"/>
  <c r="P55" i="50"/>
  <c r="T55" i="50" s="1"/>
  <c r="T68" i="50"/>
  <c r="U68" i="50"/>
  <c r="U63" i="50"/>
  <c r="U93" i="50"/>
  <c r="T21" i="51"/>
  <c r="P26" i="51"/>
  <c r="P32" i="51"/>
  <c r="T71" i="51"/>
  <c r="U95" i="51"/>
  <c r="U29" i="52"/>
  <c r="T29" i="52"/>
  <c r="U61" i="54"/>
  <c r="U55" i="47"/>
  <c r="T55" i="47"/>
  <c r="U87" i="47"/>
  <c r="E87" i="47"/>
  <c r="E115" i="47" s="1"/>
  <c r="U115" i="47" s="1"/>
  <c r="T87" i="47"/>
  <c r="T24" i="48"/>
  <c r="T41" i="48"/>
  <c r="T44" i="48"/>
  <c r="T52" i="48"/>
  <c r="T64" i="48"/>
  <c r="T95" i="48"/>
  <c r="T15" i="49"/>
  <c r="T29" i="49"/>
  <c r="T46" i="49"/>
  <c r="T54" i="49"/>
  <c r="T57" i="49"/>
  <c r="T66" i="49"/>
  <c r="Q69" i="49"/>
  <c r="U69" i="49" s="1"/>
  <c r="U87" i="49"/>
  <c r="E87" i="49"/>
  <c r="E115" i="49" s="1"/>
  <c r="T115" i="49" s="1"/>
  <c r="T87" i="49"/>
  <c r="U88" i="49"/>
  <c r="U29" i="50"/>
  <c r="U32" i="50"/>
  <c r="T32" i="50"/>
  <c r="U39" i="50"/>
  <c r="T51" i="50"/>
  <c r="Q26" i="51"/>
  <c r="U61" i="51"/>
  <c r="T61" i="51"/>
  <c r="U64" i="51"/>
  <c r="P69" i="51"/>
  <c r="T69" i="51" s="1"/>
  <c r="T89" i="51"/>
  <c r="U15" i="52"/>
  <c r="P87" i="43"/>
  <c r="U74" i="44"/>
  <c r="T74" i="44"/>
  <c r="U73" i="44"/>
  <c r="T73" i="44"/>
  <c r="U17" i="45"/>
  <c r="U42" i="45"/>
  <c r="T42" i="45"/>
  <c r="T45" i="45"/>
  <c r="T88" i="45"/>
  <c r="R87" i="46"/>
  <c r="P87" i="47"/>
  <c r="T63" i="48"/>
  <c r="U74" i="48"/>
  <c r="T74" i="48"/>
  <c r="U73" i="48"/>
  <c r="T73" i="48"/>
  <c r="U42" i="49"/>
  <c r="T42" i="49"/>
  <c r="T45" i="49"/>
  <c r="P87" i="49"/>
  <c r="U91" i="49"/>
  <c r="T96" i="49"/>
  <c r="P26" i="50"/>
  <c r="U57" i="50"/>
  <c r="T57" i="50"/>
  <c r="P69" i="50"/>
  <c r="T69" i="50" s="1"/>
  <c r="P74" i="50"/>
  <c r="Q75" i="50"/>
  <c r="U75" i="50" s="1"/>
  <c r="U89" i="50"/>
  <c r="T89" i="50"/>
  <c r="U34" i="51"/>
  <c r="T34" i="51"/>
  <c r="U52" i="51"/>
  <c r="P61" i="51"/>
  <c r="S87" i="51"/>
  <c r="U91" i="51"/>
  <c r="T91" i="51"/>
  <c r="T20" i="52"/>
  <c r="T32" i="52"/>
  <c r="U32" i="52"/>
  <c r="U35" i="53"/>
  <c r="T35" i="53"/>
  <c r="T40" i="52"/>
  <c r="T51" i="52"/>
  <c r="Q61" i="52"/>
  <c r="T63" i="52"/>
  <c r="U74" i="52"/>
  <c r="T74" i="52"/>
  <c r="U73" i="52"/>
  <c r="T73" i="52"/>
  <c r="S75" i="52"/>
  <c r="T94" i="52"/>
  <c r="U69" i="53"/>
  <c r="U17" i="53"/>
  <c r="T17" i="53"/>
  <c r="T14" i="53"/>
  <c r="T25" i="53"/>
  <c r="Q26" i="53"/>
  <c r="T28" i="53"/>
  <c r="U42" i="53"/>
  <c r="T42" i="53"/>
  <c r="P42" i="53"/>
  <c r="T45" i="53"/>
  <c r="T53" i="53"/>
  <c r="R55" i="53"/>
  <c r="T65" i="53"/>
  <c r="S68" i="53"/>
  <c r="R69" i="53"/>
  <c r="S73" i="53"/>
  <c r="R74" i="53"/>
  <c r="Q75" i="53"/>
  <c r="U75" i="53" s="1"/>
  <c r="T88" i="53"/>
  <c r="T96" i="53"/>
  <c r="T16" i="54"/>
  <c r="Q17" i="54"/>
  <c r="U17" i="54" s="1"/>
  <c r="T19" i="54"/>
  <c r="T30" i="54"/>
  <c r="T47" i="54"/>
  <c r="P55" i="54"/>
  <c r="T58" i="54"/>
  <c r="T67" i="54"/>
  <c r="Q68" i="54"/>
  <c r="P69" i="54"/>
  <c r="T69" i="54" s="1"/>
  <c r="T72" i="54"/>
  <c r="Q73" i="54"/>
  <c r="P74" i="54"/>
  <c r="T90" i="54"/>
  <c r="T10" i="55"/>
  <c r="U26" i="55"/>
  <c r="T26" i="55"/>
  <c r="P32" i="55"/>
  <c r="T32" i="55" s="1"/>
  <c r="P35" i="55"/>
  <c r="T35" i="55" s="1"/>
  <c r="T49" i="55"/>
  <c r="T60" i="55"/>
  <c r="S87" i="50"/>
  <c r="U68" i="51"/>
  <c r="T68" i="51"/>
  <c r="Q87" i="51"/>
  <c r="T11" i="52"/>
  <c r="T22" i="52"/>
  <c r="T39" i="52"/>
  <c r="S42" i="52"/>
  <c r="U55" i="52"/>
  <c r="T55" i="52"/>
  <c r="T50" i="52"/>
  <c r="R61" i="52"/>
  <c r="U87" i="52"/>
  <c r="E87" i="52"/>
  <c r="E115" i="52" s="1"/>
  <c r="U115" i="52" s="1"/>
  <c r="T87" i="52"/>
  <c r="T93" i="52"/>
  <c r="T13" i="53"/>
  <c r="T24" i="53"/>
  <c r="R26" i="53"/>
  <c r="T41" i="53"/>
  <c r="T44" i="53"/>
  <c r="T52" i="53"/>
  <c r="S55" i="53"/>
  <c r="T64" i="53"/>
  <c r="S69" i="53"/>
  <c r="S74" i="53"/>
  <c r="R75" i="53"/>
  <c r="T95" i="53"/>
  <c r="T15" i="54"/>
  <c r="R17" i="54"/>
  <c r="T29" i="54"/>
  <c r="S32" i="54"/>
  <c r="S35" i="54"/>
  <c r="T46" i="54"/>
  <c r="T54" i="54"/>
  <c r="T57" i="54"/>
  <c r="T66" i="54"/>
  <c r="R68" i="54"/>
  <c r="R73" i="54"/>
  <c r="S87" i="54"/>
  <c r="U68" i="55"/>
  <c r="T68" i="55"/>
  <c r="R73" i="55"/>
  <c r="P73" i="55"/>
  <c r="R87" i="51"/>
  <c r="P87" i="52"/>
  <c r="U73" i="53"/>
  <c r="T73" i="53"/>
  <c r="U74" i="53"/>
  <c r="T74" i="53"/>
  <c r="T17" i="54"/>
  <c r="T42" i="54"/>
  <c r="U42" i="54"/>
  <c r="Q75" i="54"/>
  <c r="U75" i="54" s="1"/>
  <c r="Q17" i="55"/>
  <c r="U17" i="55" s="1"/>
  <c r="P55" i="55"/>
  <c r="T55" i="55" s="1"/>
  <c r="Q68" i="55"/>
  <c r="P69" i="55"/>
  <c r="T69" i="55" s="1"/>
  <c r="Q73" i="55"/>
  <c r="S73" i="55"/>
  <c r="Q32" i="52"/>
  <c r="Q35" i="52"/>
  <c r="U35" i="52" s="1"/>
  <c r="T68" i="52"/>
  <c r="U68" i="52"/>
  <c r="P68" i="52"/>
  <c r="P73" i="52"/>
  <c r="Q115" i="52"/>
  <c r="Q114" i="52"/>
  <c r="T55" i="53"/>
  <c r="U55" i="53"/>
  <c r="U87" i="53"/>
  <c r="E87" i="53"/>
  <c r="E115" i="53" s="1"/>
  <c r="U115" i="53" s="1"/>
  <c r="T87" i="53"/>
  <c r="U32" i="54"/>
  <c r="T32" i="54"/>
  <c r="U35" i="54"/>
  <c r="T35" i="54"/>
  <c r="Q42" i="54"/>
  <c r="P61" i="54"/>
  <c r="P26" i="55"/>
  <c r="Q55" i="55"/>
  <c r="U55" i="55" s="1"/>
  <c r="Q69" i="55"/>
  <c r="U69" i="55" s="1"/>
  <c r="R87" i="52"/>
  <c r="P87" i="53"/>
  <c r="T40" i="54"/>
  <c r="T51" i="54"/>
  <c r="T63" i="54"/>
  <c r="U74" i="54"/>
  <c r="T74" i="54"/>
  <c r="U73" i="54"/>
  <c r="T73" i="54"/>
  <c r="T94" i="54"/>
  <c r="T17" i="55"/>
  <c r="T14" i="55"/>
  <c r="T25" i="55"/>
  <c r="T28" i="55"/>
  <c r="U42" i="55"/>
  <c r="T42" i="55"/>
  <c r="T45" i="55"/>
  <c r="T53" i="55"/>
  <c r="T65" i="55"/>
  <c r="Q87" i="49"/>
  <c r="U55" i="50"/>
  <c r="U87" i="50"/>
  <c r="E87" i="50"/>
  <c r="E115" i="50" s="1"/>
  <c r="U115" i="50" s="1"/>
  <c r="T87" i="50"/>
  <c r="T46" i="52"/>
  <c r="T54" i="52"/>
  <c r="T57" i="52"/>
  <c r="T66" i="52"/>
  <c r="T71" i="52"/>
  <c r="S87" i="52"/>
  <c r="T9" i="53"/>
  <c r="T20" i="53"/>
  <c r="T31" i="53"/>
  <c r="T34" i="53"/>
  <c r="T37" i="53"/>
  <c r="T48" i="53"/>
  <c r="T59" i="53"/>
  <c r="U68" i="53"/>
  <c r="T68" i="53"/>
  <c r="Q87" i="53"/>
  <c r="T91" i="53"/>
  <c r="T11" i="54"/>
  <c r="T22" i="54"/>
  <c r="T39" i="54"/>
  <c r="U55" i="54"/>
  <c r="T55" i="54"/>
  <c r="T50" i="54"/>
  <c r="U87" i="54"/>
  <c r="E87" i="54"/>
  <c r="E115" i="54" s="1"/>
  <c r="U115" i="54" s="1"/>
  <c r="T87" i="54"/>
  <c r="T93" i="54"/>
  <c r="T13" i="55"/>
  <c r="T24" i="55"/>
  <c r="T41" i="55"/>
  <c r="T44" i="55"/>
  <c r="T52" i="55"/>
  <c r="T64" i="55"/>
  <c r="U42" i="52"/>
  <c r="T42" i="52"/>
  <c r="T61" i="52"/>
  <c r="U61" i="52"/>
  <c r="U71" i="52"/>
  <c r="U37" i="53"/>
  <c r="R87" i="53"/>
  <c r="U26" i="54"/>
  <c r="T26" i="54"/>
  <c r="P87" i="54"/>
  <c r="T63" i="55"/>
  <c r="U74" i="55"/>
  <c r="T74" i="55"/>
  <c r="U73" i="55"/>
  <c r="T73" i="55"/>
  <c r="U55" i="51"/>
  <c r="T55" i="51"/>
  <c r="U87" i="51"/>
  <c r="E87" i="51"/>
  <c r="E115" i="51" s="1"/>
  <c r="U115" i="51" s="1"/>
  <c r="T87" i="51"/>
  <c r="S87" i="53"/>
  <c r="T68" i="54"/>
  <c r="U68" i="54"/>
  <c r="Q87" i="54"/>
  <c r="U63" i="55"/>
  <c r="Q74" i="55"/>
  <c r="P75" i="55"/>
  <c r="T75" i="55" s="1"/>
  <c r="S87" i="55"/>
  <c r="T89" i="55"/>
  <c r="E82" i="46"/>
  <c r="E82" i="44"/>
  <c r="E82" i="43"/>
  <c r="E82" i="9"/>
  <c r="U104" i="55"/>
  <c r="T112" i="55"/>
  <c r="U106" i="54"/>
  <c r="T108" i="54"/>
  <c r="T112" i="54"/>
  <c r="U98" i="53"/>
  <c r="T106" i="53"/>
  <c r="U112" i="53"/>
  <c r="U100" i="52"/>
  <c r="T102" i="52"/>
  <c r="T106" i="52"/>
  <c r="T108" i="52"/>
  <c r="S97" i="51"/>
  <c r="U103" i="50"/>
  <c r="T99" i="49"/>
  <c r="R97" i="47"/>
  <c r="U101" i="47"/>
  <c r="T103" i="47"/>
  <c r="U111" i="47"/>
  <c r="U100" i="46"/>
  <c r="M114" i="45"/>
  <c r="S114" i="45" s="1"/>
  <c r="T100" i="42"/>
  <c r="U102" i="42"/>
  <c r="T104" i="42"/>
  <c r="U104" i="40"/>
  <c r="T106" i="40"/>
  <c r="U109" i="39"/>
  <c r="T111" i="39"/>
  <c r="U102" i="38"/>
  <c r="U110" i="38"/>
  <c r="U101" i="37"/>
  <c r="U104" i="36"/>
  <c r="U111" i="35"/>
  <c r="T112" i="34"/>
  <c r="U104" i="33"/>
  <c r="U100" i="32"/>
  <c r="U110" i="32"/>
  <c r="U98" i="31"/>
  <c r="U106" i="31"/>
  <c r="T102" i="28"/>
  <c r="R74" i="55"/>
  <c r="T88" i="55"/>
  <c r="T96" i="55"/>
  <c r="E82" i="1"/>
  <c r="E82" i="47"/>
  <c r="E82" i="38"/>
  <c r="E82" i="36"/>
  <c r="E82" i="35"/>
  <c r="T106" i="1"/>
  <c r="T110" i="1"/>
  <c r="T112" i="1"/>
  <c r="T99" i="55"/>
  <c r="T101" i="55"/>
  <c r="R97" i="54"/>
  <c r="T110" i="52"/>
  <c r="T108" i="51"/>
  <c r="T101" i="50"/>
  <c r="T101" i="49"/>
  <c r="T105" i="49"/>
  <c r="T107" i="49"/>
  <c r="R97" i="48"/>
  <c r="T110" i="48"/>
  <c r="R97" i="46"/>
  <c r="T105" i="46"/>
  <c r="T105" i="45"/>
  <c r="T106" i="44"/>
  <c r="U108" i="44"/>
  <c r="T110" i="44"/>
  <c r="U98" i="43"/>
  <c r="T111" i="43"/>
  <c r="T98" i="40"/>
  <c r="U101" i="39"/>
  <c r="T103" i="39"/>
  <c r="T98" i="36"/>
  <c r="T100" i="34"/>
  <c r="T104" i="34"/>
  <c r="U106" i="34"/>
  <c r="T108" i="34"/>
  <c r="U100" i="31"/>
  <c r="U108" i="31"/>
  <c r="U101" i="27"/>
  <c r="T101" i="27"/>
  <c r="E82" i="48"/>
  <c r="E82" i="45"/>
  <c r="E82" i="39"/>
  <c r="E82" i="32"/>
  <c r="E82" i="30"/>
  <c r="E82" i="28"/>
  <c r="E82" i="27"/>
  <c r="M114" i="1"/>
  <c r="S114" i="1" s="1"/>
  <c r="R97" i="55"/>
  <c r="T107" i="55"/>
  <c r="E97" i="52"/>
  <c r="U106" i="51"/>
  <c r="U112" i="48"/>
  <c r="S97" i="46"/>
  <c r="U107" i="46"/>
  <c r="U99" i="27"/>
  <c r="T99" i="27"/>
  <c r="U87" i="55"/>
  <c r="E87" i="55"/>
  <c r="E115" i="55" s="1"/>
  <c r="U115" i="55" s="1"/>
  <c r="T87" i="55"/>
  <c r="E82" i="41"/>
  <c r="E82" i="29"/>
  <c r="E82" i="23"/>
  <c r="T101" i="54"/>
  <c r="L114" i="43"/>
  <c r="R114" i="43" s="1"/>
  <c r="T99" i="31"/>
  <c r="T107" i="31"/>
  <c r="T101" i="30"/>
  <c r="U111" i="30"/>
  <c r="T98" i="29"/>
  <c r="U105" i="28"/>
  <c r="P87" i="55"/>
  <c r="T92" i="55"/>
  <c r="E82" i="33"/>
  <c r="E82" i="24"/>
  <c r="E82" i="21"/>
  <c r="E82" i="15"/>
  <c r="E82" i="6"/>
  <c r="T99" i="1"/>
  <c r="U105" i="1"/>
  <c r="T111" i="1"/>
  <c r="T100" i="55"/>
  <c r="T109" i="54"/>
  <c r="U109" i="52"/>
  <c r="T105" i="51"/>
  <c r="T100" i="50"/>
  <c r="T98" i="48"/>
  <c r="T111" i="48"/>
  <c r="U104" i="45"/>
  <c r="R97" i="40"/>
  <c r="U102" i="39"/>
  <c r="S97" i="38"/>
  <c r="T105" i="37"/>
  <c r="R97" i="36"/>
  <c r="R97" i="35"/>
  <c r="T99" i="35"/>
  <c r="T101" i="35"/>
  <c r="U99" i="34"/>
  <c r="U103" i="30"/>
  <c r="U100" i="29"/>
  <c r="T106" i="29"/>
  <c r="S97" i="28"/>
  <c r="M114" i="28"/>
  <c r="S114" i="28" s="1"/>
  <c r="T99" i="28"/>
  <c r="Q87" i="55"/>
  <c r="T91" i="55"/>
  <c r="E82" i="25"/>
  <c r="E82" i="16"/>
  <c r="E82" i="13"/>
  <c r="T107" i="1"/>
  <c r="U102" i="55"/>
  <c r="T108" i="55"/>
  <c r="T98" i="54"/>
  <c r="T102" i="53"/>
  <c r="T111" i="52"/>
  <c r="T103" i="51"/>
  <c r="T102" i="49"/>
  <c r="U108" i="49"/>
  <c r="T107" i="47"/>
  <c r="T98" i="46"/>
  <c r="U106" i="46"/>
  <c r="T108" i="46"/>
  <c r="T98" i="45"/>
  <c r="S97" i="42"/>
  <c r="T108" i="42"/>
  <c r="U110" i="42"/>
  <c r="T112" i="42"/>
  <c r="U99" i="41"/>
  <c r="T101" i="41"/>
  <c r="T110" i="40"/>
  <c r="U112" i="40"/>
  <c r="U107" i="37"/>
  <c r="T109" i="37"/>
  <c r="T110" i="36"/>
  <c r="S97" i="35"/>
  <c r="T103" i="35"/>
  <c r="T107" i="35"/>
  <c r="T109" i="35"/>
  <c r="T101" i="34"/>
  <c r="T110" i="33"/>
  <c r="T106" i="32"/>
  <c r="T102" i="29"/>
  <c r="U108" i="29"/>
  <c r="U107" i="27"/>
  <c r="T107" i="27"/>
  <c r="R87" i="55"/>
  <c r="E82" i="52"/>
  <c r="E82" i="51"/>
  <c r="E82" i="17"/>
  <c r="E82" i="8"/>
  <c r="E82" i="5"/>
  <c r="U110" i="55"/>
  <c r="T104" i="54"/>
  <c r="U104" i="53"/>
  <c r="T110" i="53"/>
  <c r="T98" i="52"/>
  <c r="R97" i="51"/>
  <c r="T109" i="50"/>
  <c r="U111" i="50"/>
  <c r="T103" i="48"/>
  <c r="U105" i="48"/>
  <c r="T99" i="47"/>
  <c r="U109" i="47"/>
  <c r="T109" i="45"/>
  <c r="U111" i="45"/>
  <c r="T99" i="44"/>
  <c r="U101" i="44"/>
  <c r="T104" i="43"/>
  <c r="U106" i="43"/>
  <c r="T102" i="40"/>
  <c r="T107" i="39"/>
  <c r="T100" i="38"/>
  <c r="T108" i="38"/>
  <c r="U99" i="37"/>
  <c r="T102" i="36"/>
  <c r="U112" i="36"/>
  <c r="T102" i="33"/>
  <c r="U112" i="33"/>
  <c r="T98" i="32"/>
  <c r="U108" i="32"/>
  <c r="T104" i="31"/>
  <c r="T112" i="31"/>
  <c r="T108" i="30"/>
  <c r="U111" i="28"/>
  <c r="T111" i="28"/>
  <c r="U109" i="27"/>
  <c r="T111" i="27"/>
  <c r="U99" i="26"/>
  <c r="U107" i="26"/>
  <c r="U109" i="26"/>
  <c r="U104" i="25"/>
  <c r="U106" i="25"/>
  <c r="U98" i="24"/>
  <c r="R97" i="22"/>
  <c r="T103" i="22"/>
  <c r="U105" i="22"/>
  <c r="T107" i="22"/>
  <c r="U111" i="22"/>
  <c r="T101" i="21"/>
  <c r="T109" i="21"/>
  <c r="U109" i="20"/>
  <c r="T103" i="19"/>
  <c r="U111" i="19"/>
  <c r="T104" i="18"/>
  <c r="R97" i="17"/>
  <c r="U108" i="17"/>
  <c r="R97" i="15"/>
  <c r="T99" i="15"/>
  <c r="U100" i="14"/>
  <c r="U112" i="14"/>
  <c r="M114" i="12"/>
  <c r="S114" i="12" s="1"/>
  <c r="U101" i="11"/>
  <c r="U106" i="10"/>
  <c r="T100" i="9"/>
  <c r="U104" i="9"/>
  <c r="U101" i="8"/>
  <c r="U109" i="8"/>
  <c r="T109" i="7"/>
  <c r="U111" i="7"/>
  <c r="U102" i="6"/>
  <c r="U110" i="4"/>
  <c r="T98" i="23"/>
  <c r="U103" i="21"/>
  <c r="U111" i="21"/>
  <c r="U105" i="19"/>
  <c r="S97" i="16"/>
  <c r="T105" i="16"/>
  <c r="T109" i="16"/>
  <c r="T111" i="16"/>
  <c r="M114" i="14"/>
  <c r="S114" i="14" s="1"/>
  <c r="L114" i="20"/>
  <c r="R114" i="20" s="1"/>
  <c r="E97" i="13"/>
  <c r="E114" i="13" s="1"/>
  <c r="L114" i="8"/>
  <c r="R114" i="8" s="1"/>
  <c r="S97" i="7"/>
  <c r="E97" i="6"/>
  <c r="S97" i="25"/>
  <c r="T103" i="5"/>
  <c r="T107" i="5"/>
  <c r="U111" i="4"/>
  <c r="T107" i="3"/>
  <c r="U111" i="2"/>
  <c r="T110" i="28"/>
  <c r="T108" i="24"/>
  <c r="U112" i="24"/>
  <c r="R97" i="23"/>
  <c r="T99" i="20"/>
  <c r="U104" i="19"/>
  <c r="T106" i="19"/>
  <c r="T98" i="17"/>
  <c r="U104" i="16"/>
  <c r="T110" i="16"/>
  <c r="U99" i="12"/>
  <c r="T109" i="12"/>
  <c r="S97" i="9"/>
  <c r="R97" i="5"/>
  <c r="U103" i="4"/>
  <c r="T99" i="3"/>
  <c r="T105" i="3"/>
  <c r="T109" i="3"/>
  <c r="T105" i="2"/>
  <c r="U104" i="24"/>
  <c r="T101" i="20"/>
  <c r="T105" i="20"/>
  <c r="T107" i="20"/>
  <c r="T98" i="19"/>
  <c r="T100" i="18"/>
  <c r="T108" i="18"/>
  <c r="U110" i="18"/>
  <c r="T100" i="17"/>
  <c r="T104" i="17"/>
  <c r="T106" i="17"/>
  <c r="T106" i="16"/>
  <c r="U112" i="16"/>
  <c r="T110" i="15"/>
  <c r="U98" i="14"/>
  <c r="T104" i="14"/>
  <c r="U107" i="12"/>
  <c r="T105" i="11"/>
  <c r="R97" i="10"/>
  <c r="T110" i="10"/>
  <c r="U110" i="9"/>
  <c r="T99" i="8"/>
  <c r="T107" i="8"/>
  <c r="U98" i="7"/>
  <c r="U106" i="7"/>
  <c r="T106" i="6"/>
  <c r="U108" i="6"/>
  <c r="T110" i="6"/>
  <c r="U105" i="4"/>
  <c r="T101" i="3"/>
  <c r="R97" i="27"/>
  <c r="T103" i="27"/>
  <c r="S97" i="26"/>
  <c r="T112" i="25"/>
  <c r="U102" i="18"/>
  <c r="T112" i="18"/>
  <c r="T112" i="17"/>
  <c r="E97" i="15"/>
  <c r="E114" i="15" s="1"/>
  <c r="U106" i="14"/>
  <c r="U99" i="10"/>
  <c r="U102" i="9"/>
  <c r="T108" i="9"/>
  <c r="U112" i="9"/>
  <c r="S97" i="8"/>
  <c r="T105" i="8"/>
  <c r="T98" i="6"/>
  <c r="U100" i="6"/>
  <c r="S97" i="4"/>
  <c r="T115" i="18"/>
  <c r="T115" i="9"/>
  <c r="T115" i="38"/>
  <c r="U115" i="37"/>
  <c r="T115" i="16"/>
  <c r="T115" i="53"/>
  <c r="T115" i="47"/>
  <c r="U115" i="41"/>
  <c r="T115" i="26"/>
  <c r="T115" i="4"/>
  <c r="T115" i="2"/>
  <c r="T115" i="50"/>
  <c r="T115" i="35"/>
  <c r="T115" i="27"/>
  <c r="T115" i="1"/>
  <c r="U115" i="49"/>
  <c r="T115" i="33"/>
  <c r="U115" i="20"/>
  <c r="U111" i="46"/>
  <c r="T111" i="46"/>
  <c r="E97" i="53"/>
  <c r="U101" i="48"/>
  <c r="E97" i="48"/>
  <c r="T101" i="48"/>
  <c r="U103" i="46"/>
  <c r="T103" i="46"/>
  <c r="U104" i="41"/>
  <c r="T104" i="41"/>
  <c r="L114" i="1"/>
  <c r="R114" i="1" s="1"/>
  <c r="M114" i="55"/>
  <c r="S114" i="55" s="1"/>
  <c r="E97" i="54"/>
  <c r="R97" i="53"/>
  <c r="S97" i="52"/>
  <c r="U107" i="42"/>
  <c r="T107" i="42"/>
  <c r="T101" i="1"/>
  <c r="T109" i="1"/>
  <c r="E97" i="55"/>
  <c r="T98" i="55"/>
  <c r="T106" i="55"/>
  <c r="T103" i="54"/>
  <c r="T111" i="54"/>
  <c r="T100" i="53"/>
  <c r="T108" i="53"/>
  <c r="T105" i="52"/>
  <c r="U110" i="51"/>
  <c r="T110" i="51"/>
  <c r="U112" i="49"/>
  <c r="T112" i="49"/>
  <c r="U105" i="44"/>
  <c r="T105" i="44"/>
  <c r="U103" i="34"/>
  <c r="T103" i="34"/>
  <c r="U103" i="26"/>
  <c r="T103" i="26"/>
  <c r="U98" i="39"/>
  <c r="T98" i="39"/>
  <c r="E97" i="39"/>
  <c r="E97" i="1"/>
  <c r="T115" i="54"/>
  <c r="U107" i="50"/>
  <c r="T107" i="50"/>
  <c r="E97" i="49"/>
  <c r="U104" i="49"/>
  <c r="T104" i="49"/>
  <c r="L114" i="45"/>
  <c r="R114" i="45" s="1"/>
  <c r="R97" i="45"/>
  <c r="U110" i="43"/>
  <c r="T110" i="43"/>
  <c r="U99" i="42"/>
  <c r="T99" i="42"/>
  <c r="U101" i="36"/>
  <c r="E97" i="36"/>
  <c r="T101" i="36"/>
  <c r="U98" i="27"/>
  <c r="T98" i="27"/>
  <c r="E97" i="27"/>
  <c r="U106" i="27"/>
  <c r="T106" i="27"/>
  <c r="U108" i="45"/>
  <c r="T108" i="45"/>
  <c r="U109" i="40"/>
  <c r="T109" i="40"/>
  <c r="U98" i="47"/>
  <c r="T98" i="47"/>
  <c r="E97" i="47"/>
  <c r="U99" i="38"/>
  <c r="T99" i="38"/>
  <c r="T100" i="1"/>
  <c r="T108" i="1"/>
  <c r="T105" i="55"/>
  <c r="T102" i="54"/>
  <c r="T110" i="54"/>
  <c r="T99" i="53"/>
  <c r="T107" i="53"/>
  <c r="T104" i="52"/>
  <c r="T112" i="52"/>
  <c r="E97" i="51"/>
  <c r="U102" i="51"/>
  <c r="T102" i="51"/>
  <c r="E97" i="50"/>
  <c r="U99" i="50"/>
  <c r="T99" i="50"/>
  <c r="U100" i="45"/>
  <c r="T100" i="45"/>
  <c r="U102" i="43"/>
  <c r="T102" i="43"/>
  <c r="U101" i="40"/>
  <c r="E97" i="40"/>
  <c r="T101" i="40"/>
  <c r="U109" i="48"/>
  <c r="T109" i="48"/>
  <c r="U106" i="47"/>
  <c r="T106" i="47"/>
  <c r="E97" i="44"/>
  <c r="M114" i="44"/>
  <c r="S114" i="44" s="1"/>
  <c r="S97" i="44"/>
  <c r="U112" i="41"/>
  <c r="T112" i="41"/>
  <c r="U106" i="39"/>
  <c r="T106" i="39"/>
  <c r="T105" i="50"/>
  <c r="T110" i="49"/>
  <c r="T99" i="48"/>
  <c r="T107" i="48"/>
  <c r="T104" i="47"/>
  <c r="T112" i="47"/>
  <c r="T101" i="46"/>
  <c r="T109" i="46"/>
  <c r="E97" i="45"/>
  <c r="T106" i="45"/>
  <c r="R97" i="44"/>
  <c r="T103" i="44"/>
  <c r="T111" i="44"/>
  <c r="S97" i="43"/>
  <c r="T100" i="43"/>
  <c r="T108" i="43"/>
  <c r="T115" i="43"/>
  <c r="T105" i="42"/>
  <c r="T102" i="41"/>
  <c r="T110" i="41"/>
  <c r="T99" i="40"/>
  <c r="T107" i="40"/>
  <c r="T104" i="39"/>
  <c r="T112" i="39"/>
  <c r="U98" i="35"/>
  <c r="T98" i="35"/>
  <c r="E97" i="35"/>
  <c r="U102" i="31"/>
  <c r="T102" i="31"/>
  <c r="U110" i="31"/>
  <c r="T110" i="31"/>
  <c r="U104" i="29"/>
  <c r="T104" i="29"/>
  <c r="U108" i="25"/>
  <c r="T108" i="25"/>
  <c r="U101" i="10"/>
  <c r="E97" i="10"/>
  <c r="T101" i="10"/>
  <c r="T115" i="52"/>
  <c r="T102" i="50"/>
  <c r="M114" i="47"/>
  <c r="S114" i="47" s="1"/>
  <c r="E97" i="46"/>
  <c r="T115" i="44"/>
  <c r="R97" i="38"/>
  <c r="L114" i="38"/>
  <c r="R114" i="38" s="1"/>
  <c r="U112" i="37"/>
  <c r="T112" i="37"/>
  <c r="U106" i="35"/>
  <c r="T106" i="35"/>
  <c r="U112" i="29"/>
  <c r="T112" i="29"/>
  <c r="U115" i="29"/>
  <c r="U100" i="25"/>
  <c r="T100" i="25"/>
  <c r="L114" i="49"/>
  <c r="R114" i="49" s="1"/>
  <c r="M114" i="48"/>
  <c r="S114" i="48" s="1"/>
  <c r="L114" i="41"/>
  <c r="R114" i="41" s="1"/>
  <c r="M114" i="40"/>
  <c r="S114" i="40" s="1"/>
  <c r="E97" i="37"/>
  <c r="U104" i="37"/>
  <c r="T104" i="37"/>
  <c r="L114" i="33"/>
  <c r="R114" i="33" s="1"/>
  <c r="R97" i="33"/>
  <c r="U108" i="33"/>
  <c r="T108" i="33"/>
  <c r="U105" i="32"/>
  <c r="T105" i="32"/>
  <c r="U100" i="24"/>
  <c r="T100" i="24"/>
  <c r="T99" i="51"/>
  <c r="T107" i="51"/>
  <c r="L114" i="50"/>
  <c r="R114" i="50" s="1"/>
  <c r="M114" i="49"/>
  <c r="S114" i="49" s="1"/>
  <c r="T115" i="46"/>
  <c r="L114" i="42"/>
  <c r="R114" i="42" s="1"/>
  <c r="M114" i="41"/>
  <c r="S114" i="41" s="1"/>
  <c r="U100" i="33"/>
  <c r="T100" i="33"/>
  <c r="U101" i="28"/>
  <c r="T101" i="28"/>
  <c r="U108" i="16"/>
  <c r="T108" i="16"/>
  <c r="T104" i="51"/>
  <c r="T112" i="51"/>
  <c r="E97" i="41"/>
  <c r="U98" i="38"/>
  <c r="T98" i="38"/>
  <c r="E97" i="38"/>
  <c r="U109" i="28"/>
  <c r="T109" i="28"/>
  <c r="T101" i="51"/>
  <c r="T109" i="51"/>
  <c r="T98" i="50"/>
  <c r="T103" i="49"/>
  <c r="T111" i="49"/>
  <c r="T100" i="48"/>
  <c r="T108" i="48"/>
  <c r="T115" i="48"/>
  <c r="T105" i="47"/>
  <c r="T102" i="46"/>
  <c r="T110" i="46"/>
  <c r="T99" i="45"/>
  <c r="T107" i="45"/>
  <c r="T104" i="44"/>
  <c r="T112" i="44"/>
  <c r="T101" i="43"/>
  <c r="T109" i="43"/>
  <c r="E97" i="42"/>
  <c r="T98" i="42"/>
  <c r="T106" i="42"/>
  <c r="T103" i="41"/>
  <c r="T111" i="41"/>
  <c r="T100" i="40"/>
  <c r="T108" i="40"/>
  <c r="T115" i="40"/>
  <c r="T105" i="39"/>
  <c r="U106" i="38"/>
  <c r="T106" i="38"/>
  <c r="E97" i="32"/>
  <c r="M114" i="32"/>
  <c r="S114" i="32" s="1"/>
  <c r="S97" i="32"/>
  <c r="U107" i="30"/>
  <c r="T107" i="30"/>
  <c r="E97" i="43"/>
  <c r="U109" i="36"/>
  <c r="T109" i="36"/>
  <c r="U111" i="34"/>
  <c r="T111" i="34"/>
  <c r="U99" i="30"/>
  <c r="T99" i="30"/>
  <c r="U111" i="26"/>
  <c r="T111" i="26"/>
  <c r="L114" i="25"/>
  <c r="R114" i="25" s="1"/>
  <c r="R97" i="25"/>
  <c r="U99" i="21"/>
  <c r="T99" i="21"/>
  <c r="U107" i="21"/>
  <c r="T107" i="21"/>
  <c r="T115" i="39"/>
  <c r="T105" i="38"/>
  <c r="T102" i="37"/>
  <c r="T110" i="37"/>
  <c r="T99" i="36"/>
  <c r="T107" i="36"/>
  <c r="E97" i="33"/>
  <c r="T98" i="33"/>
  <c r="T106" i="33"/>
  <c r="R97" i="32"/>
  <c r="T103" i="32"/>
  <c r="T111" i="32"/>
  <c r="S97" i="31"/>
  <c r="T115" i="31"/>
  <c r="T105" i="30"/>
  <c r="E97" i="25"/>
  <c r="T115" i="14"/>
  <c r="U115" i="14"/>
  <c r="E97" i="34"/>
  <c r="T115" i="32"/>
  <c r="L114" i="28"/>
  <c r="R114" i="28" s="1"/>
  <c r="M114" i="27"/>
  <c r="S114" i="27" s="1"/>
  <c r="E97" i="26"/>
  <c r="U110" i="25"/>
  <c r="T110" i="25"/>
  <c r="U110" i="22"/>
  <c r="T110" i="22"/>
  <c r="U109" i="19"/>
  <c r="T109" i="19"/>
  <c r="U112" i="11"/>
  <c r="T112" i="11"/>
  <c r="E97" i="11"/>
  <c r="T115" i="11"/>
  <c r="U115" i="11"/>
  <c r="U112" i="3"/>
  <c r="T112" i="3"/>
  <c r="L114" i="37"/>
  <c r="R114" i="37" s="1"/>
  <c r="M114" i="36"/>
  <c r="S114" i="36" s="1"/>
  <c r="U102" i="22"/>
  <c r="T102" i="22"/>
  <c r="U104" i="20"/>
  <c r="T104" i="20"/>
  <c r="U101" i="19"/>
  <c r="T101" i="19"/>
  <c r="U103" i="17"/>
  <c r="T103" i="17"/>
  <c r="U106" i="13"/>
  <c r="T106" i="13"/>
  <c r="M114" i="37"/>
  <c r="S114" i="37" s="1"/>
  <c r="T115" i="34"/>
  <c r="L114" i="30"/>
  <c r="R114" i="30" s="1"/>
  <c r="M114" i="29"/>
  <c r="S114" i="29" s="1"/>
  <c r="E97" i="28"/>
  <c r="T108" i="26"/>
  <c r="T105" i="25"/>
  <c r="U107" i="24"/>
  <c r="T107" i="24"/>
  <c r="E114" i="23"/>
  <c r="U97" i="23"/>
  <c r="M114" i="23"/>
  <c r="S114" i="23" s="1"/>
  <c r="S97" i="23"/>
  <c r="U112" i="20"/>
  <c r="T112" i="20"/>
  <c r="U98" i="18"/>
  <c r="T98" i="18"/>
  <c r="E97" i="18"/>
  <c r="U106" i="18"/>
  <c r="T106" i="18"/>
  <c r="U111" i="17"/>
  <c r="T111" i="17"/>
  <c r="L114" i="16"/>
  <c r="R114" i="16" s="1"/>
  <c r="R97" i="16"/>
  <c r="U102" i="14"/>
  <c r="T102" i="14"/>
  <c r="U100" i="7"/>
  <c r="T100" i="7"/>
  <c r="E97" i="29"/>
  <c r="T105" i="26"/>
  <c r="T102" i="25"/>
  <c r="L114" i="24"/>
  <c r="R114" i="24" s="1"/>
  <c r="R97" i="24"/>
  <c r="U99" i="24"/>
  <c r="T99" i="24"/>
  <c r="E97" i="24"/>
  <c r="U110" i="14"/>
  <c r="T110" i="14"/>
  <c r="T103" i="37"/>
  <c r="T111" i="37"/>
  <c r="T100" i="36"/>
  <c r="T108" i="36"/>
  <c r="T115" i="36"/>
  <c r="T105" i="35"/>
  <c r="T102" i="34"/>
  <c r="T110" i="34"/>
  <c r="T99" i="33"/>
  <c r="T107" i="33"/>
  <c r="T104" i="32"/>
  <c r="T112" i="32"/>
  <c r="T101" i="31"/>
  <c r="T109" i="31"/>
  <c r="E97" i="30"/>
  <c r="T98" i="30"/>
  <c r="T106" i="30"/>
  <c r="T103" i="29"/>
  <c r="T111" i="29"/>
  <c r="T100" i="28"/>
  <c r="T108" i="28"/>
  <c r="T115" i="28"/>
  <c r="T105" i="27"/>
  <c r="T102" i="26"/>
  <c r="T110" i="26"/>
  <c r="T99" i="25"/>
  <c r="T107" i="25"/>
  <c r="T97" i="23"/>
  <c r="E97" i="31"/>
  <c r="U104" i="23"/>
  <c r="T104" i="23"/>
  <c r="U100" i="16"/>
  <c r="T100" i="16"/>
  <c r="M114" i="15"/>
  <c r="S114" i="15" s="1"/>
  <c r="S97" i="15"/>
  <c r="U105" i="15"/>
  <c r="T105" i="15"/>
  <c r="S97" i="22"/>
  <c r="T115" i="22"/>
  <c r="T99" i="19"/>
  <c r="T107" i="19"/>
  <c r="E97" i="16"/>
  <c r="U98" i="13"/>
  <c r="T98" i="12"/>
  <c r="E97" i="12"/>
  <c r="S97" i="11"/>
  <c r="M114" i="11"/>
  <c r="S114" i="11" s="1"/>
  <c r="U103" i="8"/>
  <c r="T103" i="8"/>
  <c r="U111" i="8"/>
  <c r="T111" i="8"/>
  <c r="U104" i="3"/>
  <c r="T104" i="3"/>
  <c r="T115" i="23"/>
  <c r="L114" i="19"/>
  <c r="R114" i="19" s="1"/>
  <c r="M114" i="18"/>
  <c r="S114" i="18" s="1"/>
  <c r="E97" i="17"/>
  <c r="T115" i="15"/>
  <c r="M114" i="13"/>
  <c r="S114" i="13" s="1"/>
  <c r="S97" i="13"/>
  <c r="U102" i="12"/>
  <c r="T102" i="12"/>
  <c r="U104" i="11"/>
  <c r="T104" i="11"/>
  <c r="E114" i="6"/>
  <c r="U97" i="6"/>
  <c r="T97" i="6"/>
  <c r="M114" i="6"/>
  <c r="S114" i="6" s="1"/>
  <c r="S97" i="6"/>
  <c r="U107" i="4"/>
  <c r="T107" i="4"/>
  <c r="U99" i="4"/>
  <c r="T99" i="4"/>
  <c r="T115" i="25"/>
  <c r="T105" i="24"/>
  <c r="T102" i="23"/>
  <c r="T110" i="23"/>
  <c r="L114" i="21"/>
  <c r="R114" i="21" s="1"/>
  <c r="M114" i="20"/>
  <c r="S114" i="20" s="1"/>
  <c r="E97" i="19"/>
  <c r="T102" i="24"/>
  <c r="T110" i="24"/>
  <c r="T99" i="23"/>
  <c r="T107" i="23"/>
  <c r="T112" i="22"/>
  <c r="E97" i="20"/>
  <c r="T108" i="12"/>
  <c r="L114" i="12"/>
  <c r="R114" i="12" s="1"/>
  <c r="L114" i="7"/>
  <c r="R114" i="7" s="1"/>
  <c r="R97" i="7"/>
  <c r="U110" i="5"/>
  <c r="T110" i="5"/>
  <c r="U109" i="2"/>
  <c r="T109" i="2"/>
  <c r="T112" i="23"/>
  <c r="T101" i="22"/>
  <c r="T109" i="22"/>
  <c r="E97" i="21"/>
  <c r="T98" i="21"/>
  <c r="T106" i="21"/>
  <c r="T103" i="20"/>
  <c r="T111" i="20"/>
  <c r="T100" i="19"/>
  <c r="T108" i="19"/>
  <c r="T115" i="19"/>
  <c r="T105" i="18"/>
  <c r="T102" i="17"/>
  <c r="T110" i="17"/>
  <c r="T99" i="16"/>
  <c r="T107" i="16"/>
  <c r="T104" i="15"/>
  <c r="T112" i="15"/>
  <c r="T101" i="14"/>
  <c r="T109" i="14"/>
  <c r="T103" i="13"/>
  <c r="T102" i="10"/>
  <c r="U109" i="10"/>
  <c r="T109" i="10"/>
  <c r="U106" i="9"/>
  <c r="T106" i="9"/>
  <c r="U102" i="5"/>
  <c r="T102" i="5"/>
  <c r="U101" i="2"/>
  <c r="T101" i="2"/>
  <c r="E97" i="22"/>
  <c r="E97" i="14"/>
  <c r="U105" i="13"/>
  <c r="U98" i="9"/>
  <c r="T98" i="9"/>
  <c r="E97" i="9"/>
  <c r="U108" i="7"/>
  <c r="T108" i="7"/>
  <c r="U105" i="6"/>
  <c r="T105" i="6"/>
  <c r="E97" i="2"/>
  <c r="T100" i="13"/>
  <c r="T108" i="13"/>
  <c r="T115" i="13"/>
  <c r="T105" i="12"/>
  <c r="E97" i="7"/>
  <c r="R97" i="6"/>
  <c r="S97" i="5"/>
  <c r="T115" i="5"/>
  <c r="T99" i="2"/>
  <c r="T107" i="2"/>
  <c r="T110" i="12"/>
  <c r="T99" i="11"/>
  <c r="T107" i="11"/>
  <c r="T104" i="10"/>
  <c r="T112" i="10"/>
  <c r="T101" i="9"/>
  <c r="T109" i="9"/>
  <c r="E97" i="8"/>
  <c r="T98" i="8"/>
  <c r="T106" i="8"/>
  <c r="T103" i="7"/>
  <c r="T115" i="6"/>
  <c r="T112" i="2"/>
  <c r="L114" i="2"/>
  <c r="R114" i="2" s="1"/>
  <c r="L114" i="11"/>
  <c r="R114" i="11" s="1"/>
  <c r="M114" i="10"/>
  <c r="S114" i="10" s="1"/>
  <c r="T115" i="7"/>
  <c r="L114" i="3"/>
  <c r="R114" i="3" s="1"/>
  <c r="T115" i="8"/>
  <c r="L114" i="4"/>
  <c r="R114" i="4" s="1"/>
  <c r="M114" i="3"/>
  <c r="S114" i="3" s="1"/>
  <c r="T104" i="5"/>
  <c r="T112" i="5"/>
  <c r="T101" i="4"/>
  <c r="T109" i="4"/>
  <c r="E97" i="3"/>
  <c r="T98" i="3"/>
  <c r="T106" i="3"/>
  <c r="T103" i="2"/>
  <c r="T103" i="11"/>
  <c r="T111" i="11"/>
  <c r="T100" i="10"/>
  <c r="T108" i="10"/>
  <c r="T115" i="10"/>
  <c r="T107" i="7"/>
  <c r="T104" i="6"/>
  <c r="T112" i="6"/>
  <c r="T101" i="5"/>
  <c r="T109" i="5"/>
  <c r="E97" i="4"/>
  <c r="T98" i="4"/>
  <c r="T106" i="4"/>
  <c r="T103" i="3"/>
  <c r="T111" i="3"/>
  <c r="T100" i="2"/>
  <c r="T108" i="2"/>
  <c r="E97" i="5"/>
  <c r="T32" i="3" l="1"/>
  <c r="T26" i="1"/>
  <c r="T61" i="4"/>
  <c r="T26" i="11"/>
  <c r="U32" i="7"/>
  <c r="T115" i="45"/>
  <c r="E114" i="52"/>
  <c r="U114" i="52" s="1"/>
  <c r="T61" i="55"/>
  <c r="T97" i="52"/>
  <c r="T114" i="52"/>
  <c r="U97" i="52"/>
  <c r="T97" i="15"/>
  <c r="U97" i="15"/>
  <c r="U32" i="11"/>
  <c r="T61" i="3"/>
  <c r="Q115" i="54"/>
  <c r="Q114" i="54"/>
  <c r="P115" i="52"/>
  <c r="P114" i="52"/>
  <c r="Q115" i="44"/>
  <c r="Q114" i="44"/>
  <c r="P115" i="44"/>
  <c r="P114" i="44"/>
  <c r="Q115" i="32"/>
  <c r="Q114" i="32"/>
  <c r="Q115" i="35"/>
  <c r="Q114" i="35"/>
  <c r="Q115" i="34"/>
  <c r="Q114" i="34"/>
  <c r="Q115" i="33"/>
  <c r="Q114" i="33"/>
  <c r="Q115" i="28"/>
  <c r="Q114" i="28"/>
  <c r="Q115" i="10"/>
  <c r="Q114" i="10"/>
  <c r="U115" i="17"/>
  <c r="T115" i="17"/>
  <c r="P115" i="8"/>
  <c r="P114" i="8"/>
  <c r="Q115" i="7"/>
  <c r="Q114" i="7"/>
  <c r="P115" i="15"/>
  <c r="P114" i="15"/>
  <c r="U35" i="4"/>
  <c r="T35" i="4"/>
  <c r="P115" i="2"/>
  <c r="P114" i="2"/>
  <c r="Q115" i="53"/>
  <c r="Q114" i="53"/>
  <c r="P115" i="46"/>
  <c r="P114" i="46"/>
  <c r="P115" i="39"/>
  <c r="P114" i="39"/>
  <c r="Q115" i="41"/>
  <c r="Q114" i="41"/>
  <c r="U26" i="43"/>
  <c r="T26" i="43"/>
  <c r="Q115" i="39"/>
  <c r="Q114" i="39"/>
  <c r="P115" i="38"/>
  <c r="P114" i="38"/>
  <c r="Q115" i="31"/>
  <c r="Q114" i="31"/>
  <c r="Q115" i="36"/>
  <c r="Q114" i="36"/>
  <c r="Q115" i="14"/>
  <c r="Q114" i="14"/>
  <c r="Q115" i="13"/>
  <c r="Q114" i="13"/>
  <c r="Q115" i="55"/>
  <c r="Q114" i="55"/>
  <c r="Q115" i="51"/>
  <c r="Q114" i="51"/>
  <c r="Q115" i="50"/>
  <c r="Q114" i="50"/>
  <c r="P115" i="33"/>
  <c r="P114" i="33"/>
  <c r="P115" i="40"/>
  <c r="P114" i="40"/>
  <c r="P115" i="25"/>
  <c r="P114" i="25"/>
  <c r="U115" i="21"/>
  <c r="T115" i="21"/>
  <c r="P115" i="19"/>
  <c r="P114" i="19"/>
  <c r="P115" i="9"/>
  <c r="P114" i="9"/>
  <c r="P115" i="12"/>
  <c r="P114" i="12"/>
  <c r="P115" i="11"/>
  <c r="P114" i="11"/>
  <c r="P115" i="6"/>
  <c r="P114" i="6"/>
  <c r="P115" i="1"/>
  <c r="P114" i="1"/>
  <c r="P115" i="55"/>
  <c r="P114" i="55"/>
  <c r="P115" i="51"/>
  <c r="P114" i="51"/>
  <c r="P115" i="50"/>
  <c r="P114" i="50"/>
  <c r="P115" i="42"/>
  <c r="P114" i="42"/>
  <c r="Q115" i="43"/>
  <c r="Q114" i="43"/>
  <c r="U26" i="39"/>
  <c r="T26" i="39"/>
  <c r="Q115" i="37"/>
  <c r="Q114" i="37"/>
  <c r="Q115" i="30"/>
  <c r="Q114" i="30"/>
  <c r="U115" i="30"/>
  <c r="T115" i="30"/>
  <c r="Q115" i="29"/>
  <c r="Q114" i="29"/>
  <c r="P115" i="29"/>
  <c r="P114" i="29"/>
  <c r="P115" i="21"/>
  <c r="P114" i="21"/>
  <c r="Q115" i="5"/>
  <c r="Q114" i="5"/>
  <c r="Q115" i="11"/>
  <c r="Q114" i="11"/>
  <c r="T115" i="3"/>
  <c r="U115" i="3"/>
  <c r="U97" i="13"/>
  <c r="P115" i="47"/>
  <c r="P114" i="47"/>
  <c r="P115" i="43"/>
  <c r="P114" i="43"/>
  <c r="Q115" i="42"/>
  <c r="Q114" i="42"/>
  <c r="P115" i="31"/>
  <c r="P114" i="31"/>
  <c r="U61" i="31"/>
  <c r="T61" i="31"/>
  <c r="Q115" i="26"/>
  <c r="Q114" i="26"/>
  <c r="P115" i="28"/>
  <c r="P114" i="28"/>
  <c r="Q115" i="27"/>
  <c r="Q114" i="27"/>
  <c r="Q115" i="25"/>
  <c r="Q114" i="25"/>
  <c r="U32" i="22"/>
  <c r="T32" i="22"/>
  <c r="U32" i="26"/>
  <c r="T32" i="26"/>
  <c r="P115" i="14"/>
  <c r="P114" i="14"/>
  <c r="P115" i="13"/>
  <c r="P114" i="13"/>
  <c r="Q115" i="1"/>
  <c r="Q114" i="1"/>
  <c r="P115" i="53"/>
  <c r="P114" i="53"/>
  <c r="P115" i="49"/>
  <c r="P114" i="49"/>
  <c r="Q115" i="48"/>
  <c r="Q114" i="48"/>
  <c r="Q115" i="47"/>
  <c r="Q114" i="47"/>
  <c r="U115" i="42"/>
  <c r="T115" i="42"/>
  <c r="Q115" i="40"/>
  <c r="Q114" i="40"/>
  <c r="P115" i="26"/>
  <c r="P114" i="26"/>
  <c r="Q115" i="22"/>
  <c r="Q114" i="22"/>
  <c r="U115" i="24"/>
  <c r="T115" i="24"/>
  <c r="P115" i="23"/>
  <c r="P114" i="23"/>
  <c r="P115" i="16"/>
  <c r="P114" i="16"/>
  <c r="P115" i="10"/>
  <c r="P114" i="10"/>
  <c r="Q115" i="17"/>
  <c r="Q114" i="17"/>
  <c r="P115" i="17"/>
  <c r="P114" i="17"/>
  <c r="P115" i="18"/>
  <c r="P114" i="18"/>
  <c r="T97" i="13"/>
  <c r="T115" i="55"/>
  <c r="P115" i="54"/>
  <c r="P114" i="54"/>
  <c r="Q115" i="49"/>
  <c r="Q114" i="49"/>
  <c r="P115" i="34"/>
  <c r="P114" i="34"/>
  <c r="Q115" i="24"/>
  <c r="Q114" i="24"/>
  <c r="Q115" i="18"/>
  <c r="Q114" i="18"/>
  <c r="Q115" i="21"/>
  <c r="Q114" i="21"/>
  <c r="Q115" i="9"/>
  <c r="Q114" i="9"/>
  <c r="U35" i="20"/>
  <c r="T35" i="20"/>
  <c r="P115" i="4"/>
  <c r="P114" i="4"/>
  <c r="Q115" i="15"/>
  <c r="Q114" i="15"/>
  <c r="P115" i="7"/>
  <c r="P114" i="7"/>
  <c r="Q115" i="3"/>
  <c r="Q114" i="3"/>
  <c r="T115" i="51"/>
  <c r="P115" i="48"/>
  <c r="P114" i="48"/>
  <c r="U61" i="45"/>
  <c r="T61" i="45"/>
  <c r="P115" i="36"/>
  <c r="P114" i="36"/>
  <c r="P115" i="30"/>
  <c r="P114" i="30"/>
  <c r="P115" i="37"/>
  <c r="P114" i="37"/>
  <c r="P115" i="27"/>
  <c r="P114" i="27"/>
  <c r="P115" i="20"/>
  <c r="P114" i="20"/>
  <c r="U26" i="20"/>
  <c r="T26" i="20"/>
  <c r="Q115" i="16"/>
  <c r="Q114" i="16"/>
  <c r="Q115" i="6"/>
  <c r="Q114" i="6"/>
  <c r="U115" i="12"/>
  <c r="T115" i="12"/>
  <c r="Q115" i="4"/>
  <c r="Q114" i="4"/>
  <c r="Q115" i="2"/>
  <c r="Q114" i="2"/>
  <c r="P115" i="5"/>
  <c r="P114" i="5"/>
  <c r="E114" i="22"/>
  <c r="U97" i="22"/>
  <c r="T97" i="22"/>
  <c r="U97" i="12"/>
  <c r="T97" i="12"/>
  <c r="E114" i="12"/>
  <c r="E114" i="37"/>
  <c r="U97" i="37"/>
  <c r="T97" i="37"/>
  <c r="U97" i="35"/>
  <c r="T97" i="35"/>
  <c r="E114" i="35"/>
  <c r="T97" i="40"/>
  <c r="E114" i="40"/>
  <c r="U97" i="40"/>
  <c r="E114" i="50"/>
  <c r="U97" i="50"/>
  <c r="T97" i="50"/>
  <c r="U97" i="27"/>
  <c r="T97" i="27"/>
  <c r="E114" i="27"/>
  <c r="E114" i="14"/>
  <c r="U97" i="14"/>
  <c r="T97" i="14"/>
  <c r="U97" i="7"/>
  <c r="T97" i="7"/>
  <c r="E114" i="7"/>
  <c r="E114" i="30"/>
  <c r="U97" i="30"/>
  <c r="T97" i="30"/>
  <c r="E114" i="29"/>
  <c r="U97" i="29"/>
  <c r="T97" i="29"/>
  <c r="T97" i="28"/>
  <c r="E114" i="28"/>
  <c r="U97" i="28"/>
  <c r="E114" i="11"/>
  <c r="U97" i="11"/>
  <c r="T97" i="11"/>
  <c r="E114" i="25"/>
  <c r="U97" i="25"/>
  <c r="T97" i="25"/>
  <c r="U97" i="46"/>
  <c r="T97" i="46"/>
  <c r="E114" i="46"/>
  <c r="E114" i="43"/>
  <c r="U97" i="43"/>
  <c r="T97" i="43"/>
  <c r="U97" i="47"/>
  <c r="T97" i="47"/>
  <c r="E114" i="47"/>
  <c r="U97" i="24"/>
  <c r="T97" i="24"/>
  <c r="E114" i="24"/>
  <c r="U114" i="13"/>
  <c r="T114" i="13"/>
  <c r="U97" i="26"/>
  <c r="T97" i="26"/>
  <c r="E114" i="26"/>
  <c r="U97" i="33"/>
  <c r="T97" i="33"/>
  <c r="E114" i="33"/>
  <c r="U97" i="45"/>
  <c r="T97" i="45"/>
  <c r="E114" i="45"/>
  <c r="E114" i="44"/>
  <c r="U97" i="44"/>
  <c r="T97" i="44"/>
  <c r="U97" i="54"/>
  <c r="T97" i="54"/>
  <c r="E114" i="54"/>
  <c r="T97" i="48"/>
  <c r="E114" i="48"/>
  <c r="U97" i="48"/>
  <c r="E114" i="42"/>
  <c r="U97" i="42"/>
  <c r="T97" i="42"/>
  <c r="U97" i="9"/>
  <c r="T97" i="9"/>
  <c r="E114" i="9"/>
  <c r="E114" i="21"/>
  <c r="U97" i="21"/>
  <c r="T97" i="21"/>
  <c r="U97" i="16"/>
  <c r="T97" i="16"/>
  <c r="E114" i="16"/>
  <c r="E114" i="31"/>
  <c r="U97" i="31"/>
  <c r="T97" i="31"/>
  <c r="E114" i="38"/>
  <c r="U97" i="38"/>
  <c r="T97" i="38"/>
  <c r="E114" i="51"/>
  <c r="U97" i="51"/>
  <c r="T97" i="51"/>
  <c r="T97" i="1"/>
  <c r="U97" i="1"/>
  <c r="E114" i="1"/>
  <c r="U97" i="55"/>
  <c r="T97" i="55"/>
  <c r="E114" i="55"/>
  <c r="E114" i="3"/>
  <c r="U97" i="3"/>
  <c r="T97" i="3"/>
  <c r="U97" i="8"/>
  <c r="T97" i="8"/>
  <c r="E114" i="8"/>
  <c r="U114" i="6"/>
  <c r="T114" i="6"/>
  <c r="U97" i="17"/>
  <c r="T97" i="17"/>
  <c r="E114" i="17"/>
  <c r="U97" i="18"/>
  <c r="T97" i="18"/>
  <c r="E114" i="18"/>
  <c r="U114" i="23"/>
  <c r="T114" i="23"/>
  <c r="E114" i="32"/>
  <c r="U97" i="32"/>
  <c r="T97" i="32"/>
  <c r="T97" i="36"/>
  <c r="E114" i="36"/>
  <c r="U97" i="36"/>
  <c r="U97" i="39"/>
  <c r="T97" i="39"/>
  <c r="E114" i="39"/>
  <c r="U97" i="53"/>
  <c r="T97" i="53"/>
  <c r="E114" i="53"/>
  <c r="E114" i="5"/>
  <c r="U97" i="5"/>
  <c r="T97" i="5"/>
  <c r="T97" i="19"/>
  <c r="E114" i="19"/>
  <c r="U97" i="19"/>
  <c r="E114" i="20"/>
  <c r="U97" i="20"/>
  <c r="T97" i="20"/>
  <c r="E114" i="4"/>
  <c r="U97" i="4"/>
  <c r="T97" i="4"/>
  <c r="T97" i="2"/>
  <c r="E114" i="2"/>
  <c r="U97" i="2"/>
  <c r="U114" i="15"/>
  <c r="T114" i="15"/>
  <c r="U97" i="34"/>
  <c r="T97" i="34"/>
  <c r="E114" i="34"/>
  <c r="E114" i="41"/>
  <c r="U97" i="41"/>
  <c r="T97" i="41"/>
  <c r="T97" i="10"/>
  <c r="E114" i="10"/>
  <c r="U97" i="10"/>
  <c r="E114" i="49"/>
  <c r="U97" i="49"/>
  <c r="T97" i="49"/>
  <c r="U114" i="9" l="1"/>
  <c r="T114" i="9"/>
  <c r="U114" i="25"/>
  <c r="T114" i="25"/>
  <c r="U114" i="31"/>
  <c r="T114" i="31"/>
  <c r="T114" i="54"/>
  <c r="U114" i="54"/>
  <c r="U114" i="29"/>
  <c r="T114" i="29"/>
  <c r="U114" i="37"/>
  <c r="T114" i="37"/>
  <c r="U114" i="20"/>
  <c r="T114" i="20"/>
  <c r="U114" i="17"/>
  <c r="T114" i="17"/>
  <c r="U114" i="3"/>
  <c r="T114" i="3"/>
  <c r="T114" i="16"/>
  <c r="U114" i="16"/>
  <c r="T114" i="33"/>
  <c r="U114" i="33"/>
  <c r="T114" i="24"/>
  <c r="U114" i="24"/>
  <c r="U114" i="43"/>
  <c r="T114" i="43"/>
  <c r="U114" i="14"/>
  <c r="T114" i="14"/>
  <c r="U114" i="40"/>
  <c r="T114" i="40"/>
  <c r="T114" i="12"/>
  <c r="U114" i="12"/>
  <c r="U114" i="55"/>
  <c r="T114" i="55"/>
  <c r="U114" i="51"/>
  <c r="T114" i="51"/>
  <c r="U114" i="46"/>
  <c r="T114" i="46"/>
  <c r="U114" i="11"/>
  <c r="T114" i="11"/>
  <c r="U114" i="27"/>
  <c r="T114" i="27"/>
  <c r="U114" i="2"/>
  <c r="T114" i="2"/>
  <c r="U114" i="32"/>
  <c r="T114" i="32"/>
  <c r="U114" i="34"/>
  <c r="T114" i="34"/>
  <c r="U114" i="49"/>
  <c r="T114" i="49"/>
  <c r="U114" i="30"/>
  <c r="T114" i="30"/>
  <c r="U114" i="35"/>
  <c r="T114" i="35"/>
  <c r="U114" i="50"/>
  <c r="T114" i="50"/>
  <c r="U114" i="4"/>
  <c r="T114" i="4"/>
  <c r="U114" i="18"/>
  <c r="T114" i="18"/>
  <c r="U114" i="8"/>
  <c r="T114" i="8"/>
  <c r="U114" i="42"/>
  <c r="T114" i="42"/>
  <c r="U114" i="26"/>
  <c r="T114" i="26"/>
  <c r="U114" i="47"/>
  <c r="T114" i="47"/>
  <c r="U114" i="28"/>
  <c r="T114" i="28"/>
  <c r="T114" i="7"/>
  <c r="U114" i="7"/>
  <c r="U114" i="39"/>
  <c r="T114" i="39"/>
  <c r="U114" i="5"/>
  <c r="T114" i="5"/>
  <c r="U114" i="36"/>
  <c r="T114" i="36"/>
  <c r="U114" i="1"/>
  <c r="T114" i="1"/>
  <c r="U114" i="38"/>
  <c r="T114" i="38"/>
  <c r="U114" i="44"/>
  <c r="T114" i="44"/>
  <c r="U114" i="41"/>
  <c r="T114" i="41"/>
  <c r="U114" i="19"/>
  <c r="T114" i="19"/>
  <c r="U114" i="10"/>
  <c r="T114" i="10"/>
  <c r="T114" i="53"/>
  <c r="U114" i="53"/>
  <c r="U114" i="21"/>
  <c r="T114" i="21"/>
  <c r="U114" i="48"/>
  <c r="T114" i="48"/>
  <c r="T114" i="45"/>
  <c r="U114" i="45"/>
  <c r="U114" i="22"/>
  <c r="T114" i="22"/>
</calcChain>
</file>

<file path=xl/sharedStrings.xml><?xml version="1.0" encoding="utf-8"?>
<sst xmlns="http://schemas.openxmlformats.org/spreadsheetml/2006/main" count="20299" uniqueCount="182">
  <si>
    <t>Figures Finalised as at 2026/01/30</t>
  </si>
  <si>
    <t/>
  </si>
  <si>
    <t>2nd Quarter Ended 31 December 2025</t>
  </si>
  <si>
    <t>CONDITIONAL GRANTS TRANSFERRED FROM NATIONAL DEPARTMENTS AND ACTUAL PAYMENTS MADE BY MUNICIPALITIES: PRELIMINARY RESULTS</t>
  </si>
  <si>
    <t>AGGREGRATED INFORMATION FOR KWAZULU-NATAL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</si>
  <si>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</si>
  <si>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</si>
  <si>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</si>
  <si>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</si>
  <si>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</si>
  <si>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</si>
  <si>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</si>
  <si>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</si>
  <si>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</si>
  <si>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</si>
  <si>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</si>
  <si>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</si>
  <si>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</si>
  <si>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2025/26</t>
  </si>
  <si>
    <t>Approved payment schedule</t>
  </si>
  <si>
    <t>Transferred to municipalities for direct grants</t>
  </si>
  <si>
    <t>Actual expenditure National Department by 30 September 2025</t>
  </si>
  <si>
    <t>Actual expenditure by municipalities by 30 September 2025</t>
  </si>
  <si>
    <t>Actual expenditure National Department by 31 December 2025</t>
  </si>
  <si>
    <t>Actual expenditure by municipalities by 31 December 2025</t>
  </si>
  <si>
    <t>Actual expenditure National Department by 31 March 2026</t>
  </si>
  <si>
    <t>Actual expenditure by municipalities by 31 March 2026</t>
  </si>
  <si>
    <t>Actual expenditure National Department by 30 June 2026</t>
  </si>
  <si>
    <t>Actual expenditure by municipalities by 30 June 2026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</si>
  <si>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</si>
  <si>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</si>
  <si>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</si>
  <si>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</si>
  <si>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</si>
  <si>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</si>
  <si>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</si>
  <si>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</si>
  <si>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</si>
  <si>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</si>
  <si>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</si>
  <si>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Urban Development Financing Grant (Schedule 4B)</t>
  </si>
  <si>
    <t>Neighbourhood Development Partnership (Schedule 5B)</t>
  </si>
  <si>
    <t>Neighbourhood Development Partnership (Schedule 6B)</t>
  </si>
  <si>
    <t>Smart Meter Grant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</si>
  <si>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</si>
  <si>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</si>
  <si>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</si>
  <si>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</si>
  <si>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</si>
  <si>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</si>
  <si>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</si>
  <si>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</si>
  <si>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</si>
  <si>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</si>
  <si>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</si>
  <si>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</si>
  <si>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</si>
  <si>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</si>
  <si>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</si>
  <si>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</si>
  <si>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</si>
  <si>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</si>
  <si>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</si>
  <si>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</si>
  <si>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</si>
  <si>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</si>
  <si>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</si>
  <si>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</si>
  <si>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</si>
  <si>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</si>
  <si>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</si>
  <si>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</si>
  <si>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</si>
  <si>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</si>
  <si>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</si>
  <si>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</si>
  <si>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</si>
  <si>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</si>
  <si>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</si>
  <si>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</si>
  <si>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</si>
  <si>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</si>
  <si>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</si>
  <si>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</si>
  <si>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</si>
  <si>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</si>
  <si>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</si>
  <si>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</si>
  <si>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Informal Settlements Upgrading Partnership Grant (Schedule 5B)</t>
  </si>
  <si>
    <t>Sub-Total</t>
  </si>
  <si>
    <t>Municipal Infrastructure Grant</t>
  </si>
  <si>
    <t>Municipal Infrastructure Grant (Schedule 6B)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</si>
  <si>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</si>
  <si>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</si>
  <si>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</si>
  <si>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</si>
  <si>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</si>
  <si>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</si>
  <si>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2025</t>
  </si>
  <si>
    <t>Actual expenditure Provincial Department by 31 December 2025</t>
  </si>
  <si>
    <t>Actual expenditure Provincial Department by 31 March 2026</t>
  </si>
  <si>
    <t>Actual expenditure Provincial Department by 30 June 2026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</si>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</sst>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_(* #,##0_);_(* \(#,##0\);_(* &quot;&quot;\-\ &quot;&quot;?_);_(@_)"/>
    <numFmt numFmtId="168" formatCode="0.0\%;\(0.0\%\);_(* &quot;-&quot;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50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5" fontId="2" fillId="0" borderId="3" xfId="0" applyNumberFormat="1" applyFont="1" applyBorder="1" applyAlignment="1">
      <alignment horizontal="center" vertical="top" wrapText="1"/>
    </xf>
    <xf numFmtId="165" fontId="2" fillId="0" borderId="0" xfId="0" applyNumberFormat="1" applyFont="1" applyAlignment="1">
      <alignment horizontal="center" vertical="top" wrapText="1"/>
    </xf>
    <xf numFmtId="166" fontId="3" fillId="0" borderId="4" xfId="0" applyNumberFormat="1" applyFont="1" applyBorder="1"/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4" xfId="0" applyFont="1" applyBorder="1" applyAlignment="1">
      <alignment horizontal="left" indent="1"/>
    </xf>
    <xf numFmtId="165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Continuous" vertical="justify"/>
    </xf>
    <xf numFmtId="10" fontId="2" fillId="0" borderId="2" xfId="1" applyNumberFormat="1" applyFont="1" applyFill="1" applyBorder="1" applyAlignment="1" applyProtection="1">
      <alignment horizontal="right"/>
    </xf>
    <xf numFmtId="10" fontId="2" fillId="0" borderId="1" xfId="1" applyNumberFormat="1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 indent="1"/>
      <protection locked="0"/>
    </xf>
    <xf numFmtId="10" fontId="2" fillId="0" borderId="3" xfId="1" applyNumberFormat="1" applyFont="1" applyFill="1" applyBorder="1" applyAlignment="1" applyProtection="1">
      <alignment horizontal="right"/>
    </xf>
    <xf numFmtId="10" fontId="2" fillId="0" borderId="4" xfId="1" applyNumberFormat="1" applyFont="1" applyFill="1" applyBorder="1" applyAlignment="1" applyProtection="1">
      <alignment horizontal="right"/>
    </xf>
    <xf numFmtId="165" fontId="3" fillId="0" borderId="3" xfId="0" applyNumberFormat="1" applyFont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2" fillId="0" borderId="1" xfId="0" applyFont="1" applyBorder="1"/>
    <xf numFmtId="165" fontId="2" fillId="0" borderId="3" xfId="0" applyNumberFormat="1" applyFont="1" applyBorder="1"/>
    <xf numFmtId="165" fontId="2" fillId="0" borderId="0" xfId="0" applyNumberFormat="1" applyFont="1"/>
    <xf numFmtId="10" fontId="2" fillId="0" borderId="9" xfId="1" applyNumberFormat="1" applyFont="1" applyFill="1" applyBorder="1" applyAlignment="1" applyProtection="1">
      <alignment horizontal="right"/>
    </xf>
    <xf numFmtId="10" fontId="2" fillId="0" borderId="10" xfId="1" applyNumberFormat="1" applyFont="1" applyFill="1" applyBorder="1" applyAlignment="1" applyProtection="1">
      <alignment horizontal="right"/>
    </xf>
    <xf numFmtId="0" fontId="2" fillId="0" borderId="10" xfId="0" applyFont="1" applyBorder="1"/>
    <xf numFmtId="0" fontId="2" fillId="0" borderId="11" xfId="0" applyFont="1" applyBorder="1"/>
    <xf numFmtId="165" fontId="2" fillId="0" borderId="11" xfId="0" applyNumberFormat="1" applyFont="1" applyBorder="1"/>
    <xf numFmtId="10" fontId="2" fillId="0" borderId="11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2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10" fillId="0" borderId="9" xfId="0" applyFont="1" applyBorder="1" applyAlignment="1">
      <alignment wrapText="1"/>
    </xf>
    <xf numFmtId="0" fontId="10" fillId="0" borderId="10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0" fillId="0" borderId="3" xfId="0" applyFont="1" applyBorder="1" applyAlignment="1">
      <alignment wrapText="1"/>
    </xf>
    <xf numFmtId="167" fontId="10" fillId="0" borderId="4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9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shrinkToFit="1"/>
    </xf>
    <xf numFmtId="0" fontId="11" fillId="0" borderId="3" xfId="0" applyFont="1" applyBorder="1" applyAlignment="1">
      <alignment wrapText="1"/>
    </xf>
    <xf numFmtId="168" fontId="11" fillId="0" borderId="18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shrinkToFit="1"/>
    </xf>
    <xf numFmtId="0" fontId="10" fillId="0" borderId="8" xfId="0" applyFont="1" applyBorder="1"/>
    <xf numFmtId="168" fontId="10" fillId="0" borderId="20" xfId="0" applyNumberFormat="1" applyFont="1" applyBorder="1"/>
    <xf numFmtId="168" fontId="10" fillId="0" borderId="21" xfId="0" applyNumberFormat="1" applyFont="1" applyBorder="1"/>
    <xf numFmtId="168" fontId="10" fillId="0" borderId="21" xfId="0" applyNumberFormat="1" applyFont="1" applyBorder="1" applyAlignment="1">
      <alignment shrinkToFit="1"/>
    </xf>
    <xf numFmtId="0" fontId="0" fillId="0" borderId="3" xfId="0" applyBorder="1"/>
    <xf numFmtId="0" fontId="10" fillId="0" borderId="22" xfId="0" applyFont="1" applyBorder="1"/>
    <xf numFmtId="168" fontId="10" fillId="0" borderId="16" xfId="0" applyNumberFormat="1" applyFont="1" applyBorder="1"/>
    <xf numFmtId="168" fontId="10" fillId="0" borderId="17" xfId="0" applyNumberFormat="1" applyFont="1" applyBorder="1"/>
    <xf numFmtId="168" fontId="10" fillId="0" borderId="17" xfId="0" applyNumberFormat="1" applyFont="1" applyBorder="1" applyAlignment="1">
      <alignment shrinkToFit="1"/>
    </xf>
    <xf numFmtId="0" fontId="10" fillId="0" borderId="9" xfId="0" applyFont="1" applyBorder="1"/>
    <xf numFmtId="168" fontId="10" fillId="0" borderId="24" xfId="0" applyNumberFormat="1" applyFont="1" applyBorder="1"/>
    <xf numFmtId="168" fontId="10" fillId="0" borderId="25" xfId="0" applyNumberFormat="1" applyFont="1" applyBorder="1"/>
    <xf numFmtId="167" fontId="0" fillId="0" borderId="3" xfId="0" applyNumberFormat="1" applyBorder="1"/>
    <xf numFmtId="167" fontId="0" fillId="0" borderId="0" xfId="0" applyNumberFormat="1"/>
    <xf numFmtId="168" fontId="10" fillId="0" borderId="25" xfId="0" applyNumberFormat="1" applyFont="1" applyBorder="1" applyAlignment="1">
      <alignment shrinkToFit="1"/>
    </xf>
    <xf numFmtId="0" fontId="2" fillId="3" borderId="26" xfId="0" applyFont="1" applyFill="1" applyBorder="1" applyAlignment="1">
      <alignment horizontal="left" indent="1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2" fillId="3" borderId="29" xfId="0" applyNumberFormat="1" applyFont="1" applyFill="1" applyBorder="1" applyAlignment="1">
      <alignment horizontal="right"/>
    </xf>
    <xf numFmtId="165" fontId="2" fillId="3" borderId="30" xfId="0" applyNumberFormat="1" applyFont="1" applyFill="1" applyBorder="1" applyAlignment="1">
      <alignment horizontal="right"/>
    </xf>
    <xf numFmtId="165" fontId="2" fillId="3" borderId="31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12" xfId="0" applyNumberFormat="1" applyFont="1" applyBorder="1" applyAlignment="1">
      <alignment horizontal="right"/>
    </xf>
    <xf numFmtId="165" fontId="3" fillId="0" borderId="3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5" fontId="2" fillId="0" borderId="33" xfId="0" applyNumberFormat="1" applyFont="1" applyBorder="1" applyAlignment="1">
      <alignment horizontal="center" vertical="center"/>
    </xf>
    <xf numFmtId="165" fontId="2" fillId="0" borderId="34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left" vertical="top" wrapText="1"/>
    </xf>
    <xf numFmtId="165" fontId="2" fillId="0" borderId="35" xfId="0" applyNumberFormat="1" applyFont="1" applyBorder="1" applyAlignment="1">
      <alignment horizontal="center" vertical="top" wrapText="1"/>
    </xf>
    <xf numFmtId="164" fontId="2" fillId="0" borderId="35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2" fillId="0" borderId="36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center" vertical="top" wrapText="1"/>
    </xf>
    <xf numFmtId="0" fontId="2" fillId="0" borderId="37" xfId="0" applyFont="1" applyBorder="1" applyAlignment="1">
      <alignment horizontal="left"/>
    </xf>
    <xf numFmtId="165" fontId="2" fillId="0" borderId="23" xfId="0" applyNumberFormat="1" applyFont="1" applyBorder="1" applyAlignment="1">
      <alignment horizontal="right"/>
    </xf>
    <xf numFmtId="168" fontId="2" fillId="0" borderId="22" xfId="1" applyNumberFormat="1" applyFont="1" applyFill="1" applyBorder="1" applyAlignment="1" applyProtection="1">
      <alignment horizontal="right"/>
    </xf>
    <xf numFmtId="168" fontId="2" fillId="0" borderId="23" xfId="1" applyNumberFormat="1" applyFont="1" applyFill="1" applyBorder="1" applyAlignment="1" applyProtection="1">
      <alignment horizontal="right"/>
    </xf>
    <xf numFmtId="0" fontId="2" fillId="0" borderId="35" xfId="0" applyFont="1" applyBorder="1" applyAlignment="1">
      <alignment horizontal="left" indent="1"/>
    </xf>
    <xf numFmtId="168" fontId="11" fillId="0" borderId="4" xfId="0" applyNumberFormat="1" applyFont="1" applyBorder="1" applyAlignment="1">
      <alignment wrapText="1"/>
    </xf>
    <xf numFmtId="168" fontId="11" fillId="0" borderId="4" xfId="0" applyNumberFormat="1" applyFont="1" applyBorder="1" applyAlignment="1">
      <alignment shrinkToFit="1"/>
    </xf>
    <xf numFmtId="167" fontId="11" fillId="0" borderId="3" xfId="0" applyNumberFormat="1" applyFont="1" applyBorder="1" applyAlignment="1">
      <alignment wrapText="1"/>
    </xf>
    <xf numFmtId="167" fontId="11" fillId="0" borderId="0" xfId="0" applyNumberFormat="1" applyFont="1" applyAlignment="1">
      <alignment wrapText="1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168" fontId="11" fillId="0" borderId="1" xfId="0" applyNumberFormat="1" applyFont="1" applyBorder="1" applyAlignment="1">
      <alignment wrapText="1"/>
    </xf>
    <xf numFmtId="168" fontId="11" fillId="0" borderId="1" xfId="0" applyNumberFormat="1" applyFont="1" applyBorder="1" applyAlignment="1">
      <alignment shrinkToFit="1"/>
    </xf>
    <xf numFmtId="167" fontId="10" fillId="0" borderId="3" xfId="0" applyNumberFormat="1" applyFont="1" applyBorder="1" applyAlignment="1">
      <alignment wrapText="1"/>
    </xf>
    <xf numFmtId="167" fontId="10" fillId="0" borderId="0" xfId="0" applyNumberFormat="1" applyFont="1" applyAlignment="1">
      <alignment wrapText="1"/>
    </xf>
    <xf numFmtId="169" fontId="11" fillId="0" borderId="4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1" fillId="0" borderId="19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20" xfId="0" applyNumberFormat="1" applyFont="1" applyBorder="1"/>
    <xf numFmtId="169" fontId="10" fillId="0" borderId="21" xfId="0" applyNumberFormat="1" applyFont="1" applyBorder="1"/>
    <xf numFmtId="169" fontId="10" fillId="0" borderId="4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19" xfId="0" applyNumberFormat="1" applyFont="1" applyBorder="1" applyAlignment="1">
      <alignment wrapText="1"/>
    </xf>
    <xf numFmtId="169" fontId="10" fillId="0" borderId="23" xfId="0" applyNumberFormat="1" applyFont="1" applyBorder="1"/>
    <xf numFmtId="169" fontId="10" fillId="0" borderId="16" xfId="0" applyNumberFormat="1" applyFont="1" applyBorder="1"/>
    <xf numFmtId="169" fontId="10" fillId="0" borderId="17" xfId="0" applyNumberFormat="1" applyFont="1" applyBorder="1"/>
    <xf numFmtId="169" fontId="10" fillId="0" borderId="10" xfId="0" applyNumberFormat="1" applyFont="1" applyBorder="1"/>
    <xf numFmtId="169" fontId="10" fillId="0" borderId="24" xfId="0" applyNumberFormat="1" applyFont="1" applyBorder="1"/>
    <xf numFmtId="169" fontId="10" fillId="0" borderId="25" xfId="0" applyNumberFormat="1" applyFont="1" applyBorder="1"/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4" xfId="0" applyNumberFormat="1" applyFont="1" applyBorder="1" applyAlignment="1">
      <alignment horizontal="right"/>
    </xf>
    <xf numFmtId="169" fontId="3" fillId="0" borderId="4" xfId="0" applyNumberFormat="1" applyFont="1" applyBorder="1" applyAlignment="1" applyProtection="1">
      <alignment horizontal="right"/>
      <protection locked="0"/>
    </xf>
    <xf numFmtId="169" fontId="2" fillId="0" borderId="3" xfId="0" applyNumberFormat="1" applyFont="1" applyBorder="1" applyAlignment="1">
      <alignment horizontal="right"/>
    </xf>
    <xf numFmtId="169" fontId="2" fillId="0" borderId="37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11" fillId="0" borderId="35" xfId="0" applyNumberFormat="1" applyFont="1" applyBorder="1" applyAlignment="1">
      <alignment wrapText="1"/>
    </xf>
    <xf numFmtId="169" fontId="10" fillId="0" borderId="1" xfId="0" applyNumberFormat="1" applyFont="1" applyBorder="1" applyAlignment="1">
      <alignment wrapText="1"/>
    </xf>
    <xf numFmtId="169" fontId="2" fillId="0" borderId="1" xfId="0" applyNumberFormat="1" applyFont="1" applyBorder="1" applyAlignment="1">
      <alignment horizontal="right"/>
    </xf>
    <xf numFmtId="169" fontId="2" fillId="0" borderId="2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3" fillId="0" borderId="4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9" xfId="0" applyNumberFormat="1" applyFont="1" applyBorder="1"/>
    <xf numFmtId="165" fontId="2" fillId="0" borderId="9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1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6"/>
  <sheetViews>
    <sheetView showGridLines="0" tabSelected="1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119000000</v>
      </c>
      <c r="C10" s="108"/>
      <c r="D10" s="108"/>
      <c r="E10" s="108">
        <f t="shared" ref="E10:E17" si="0">$B10      +$C10      +$D10</f>
        <v>119000000</v>
      </c>
      <c r="F10" s="109">
        <v>119000000</v>
      </c>
      <c r="G10" s="110">
        <v>119000000</v>
      </c>
      <c r="H10" s="109">
        <v>28639000</v>
      </c>
      <c r="I10" s="110">
        <v>24253966</v>
      </c>
      <c r="J10" s="109">
        <v>21875000</v>
      </c>
      <c r="K10" s="110">
        <v>27322774</v>
      </c>
      <c r="L10" s="109"/>
      <c r="M10" s="110"/>
      <c r="N10" s="109"/>
      <c r="O10" s="110"/>
      <c r="P10" s="109">
        <f t="shared" ref="P10:P17" si="1">$H10      +$J10      +$L10      +$N10</f>
        <v>50514000</v>
      </c>
      <c r="Q10" s="110">
        <f t="shared" ref="Q10:Q17" si="2">$I10      +$K10      +$M10      +$O10</f>
        <v>51576740</v>
      </c>
      <c r="R10" s="54">
        <f t="shared" ref="R10:R17" si="3">IF(($H10      =0),0,((($J10      -$H10      )/$H10      )*100))</f>
        <v>-23.618143091588394</v>
      </c>
      <c r="S10" s="55">
        <f t="shared" ref="S10:S17" si="4">IF(($I10      =0),0,((($K10      -$I10      )/$I10      )*100))</f>
        <v>12.652809029253195</v>
      </c>
      <c r="T10" s="54">
        <f t="shared" ref="T10:T16" si="5">IF(($E10      =0),0,(($P10      /$E10      )*100))</f>
        <v>42.448739495798321</v>
      </c>
      <c r="U10" s="56">
        <f t="shared" ref="U10:U16" si="6">IF(($E10      =0),0,(($Q10      /$E10      )*100))</f>
        <v>43.341798319327729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31500000</v>
      </c>
      <c r="C11" s="108"/>
      <c r="D11" s="108"/>
      <c r="E11" s="108">
        <f t="shared" si="0"/>
        <v>31500000</v>
      </c>
      <c r="F11" s="109">
        <v>31500000</v>
      </c>
      <c r="G11" s="110">
        <v>19500000</v>
      </c>
      <c r="H11" s="109">
        <v>5389000</v>
      </c>
      <c r="I11" s="110">
        <v>13400340</v>
      </c>
      <c r="J11" s="109">
        <v>4931000</v>
      </c>
      <c r="K11" s="110">
        <v>3216706</v>
      </c>
      <c r="L11" s="109"/>
      <c r="M11" s="110"/>
      <c r="N11" s="109"/>
      <c r="O11" s="110"/>
      <c r="P11" s="109">
        <f t="shared" si="1"/>
        <v>10320000</v>
      </c>
      <c r="Q11" s="110">
        <f t="shared" si="2"/>
        <v>16617046</v>
      </c>
      <c r="R11" s="54">
        <f t="shared" si="3"/>
        <v>-8.4987938393022819</v>
      </c>
      <c r="S11" s="55">
        <f t="shared" si="4"/>
        <v>-75.995340416735687</v>
      </c>
      <c r="T11" s="54">
        <f t="shared" si="5"/>
        <v>32.761904761904766</v>
      </c>
      <c r="U11" s="56">
        <f t="shared" si="6"/>
        <v>52.75252698412698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>
        <v>221753000</v>
      </c>
      <c r="C13" s="108"/>
      <c r="D13" s="108"/>
      <c r="E13" s="108">
        <f t="shared" si="0"/>
        <v>221753000</v>
      </c>
      <c r="F13" s="109" t="s">
        <v>36</v>
      </c>
      <c r="G13" s="110" t="s">
        <v>36</v>
      </c>
      <c r="H13" s="109"/>
      <c r="I13" s="110"/>
      <c r="J13" s="109"/>
      <c r="K13" s="110">
        <v>-1707838</v>
      </c>
      <c r="L13" s="109"/>
      <c r="M13" s="110"/>
      <c r="N13" s="109"/>
      <c r="O13" s="110"/>
      <c r="P13" s="109">
        <f t="shared" si="1"/>
        <v>0</v>
      </c>
      <c r="Q13" s="110">
        <f t="shared" si="2"/>
        <v>-1707838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-0.77015327864786498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79194000</v>
      </c>
      <c r="C14" s="108"/>
      <c r="D14" s="108"/>
      <c r="E14" s="108">
        <f t="shared" si="0"/>
        <v>79194000</v>
      </c>
      <c r="F14" s="109">
        <v>79194000</v>
      </c>
      <c r="G14" s="110">
        <v>63035000</v>
      </c>
      <c r="H14" s="109">
        <v>17122000</v>
      </c>
      <c r="I14" s="110">
        <v>14800817</v>
      </c>
      <c r="J14" s="109">
        <v>24485000</v>
      </c>
      <c r="K14" s="110">
        <v>14659515</v>
      </c>
      <c r="L14" s="109"/>
      <c r="M14" s="110"/>
      <c r="N14" s="109"/>
      <c r="O14" s="110"/>
      <c r="P14" s="109">
        <f t="shared" si="1"/>
        <v>41607000</v>
      </c>
      <c r="Q14" s="110">
        <f t="shared" si="2"/>
        <v>29460332</v>
      </c>
      <c r="R14" s="54">
        <f t="shared" si="3"/>
        <v>43.003153837168554</v>
      </c>
      <c r="S14" s="55">
        <f t="shared" si="4"/>
        <v>-0.95469054174509416</v>
      </c>
      <c r="T14" s="54">
        <f t="shared" si="5"/>
        <v>52.538071065989847</v>
      </c>
      <c r="U14" s="56">
        <f t="shared" si="6"/>
        <v>37.20020708639543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18500000</v>
      </c>
      <c r="C15" s="108"/>
      <c r="D15" s="108"/>
      <c r="E15" s="108">
        <f t="shared" si="0"/>
        <v>18500000</v>
      </c>
      <c r="F15" s="109">
        <v>18500000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>
        <v>46000000</v>
      </c>
      <c r="C16" s="108"/>
      <c r="D16" s="108"/>
      <c r="E16" s="108">
        <f t="shared" si="0"/>
        <v>46000000</v>
      </c>
      <c r="F16" s="109">
        <v>46000000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515947000</v>
      </c>
      <c r="C17" s="111">
        <f>SUM(C9:C16)</f>
        <v>0</v>
      </c>
      <c r="D17" s="111"/>
      <c r="E17" s="111">
        <f t="shared" si="0"/>
        <v>515947000</v>
      </c>
      <c r="F17" s="112">
        <f t="shared" ref="F17:O17" si="7">SUM(F9:F16)</f>
        <v>294194000</v>
      </c>
      <c r="G17" s="113">
        <f t="shared" si="7"/>
        <v>201535000</v>
      </c>
      <c r="H17" s="112">
        <f t="shared" si="7"/>
        <v>51150000</v>
      </c>
      <c r="I17" s="113">
        <f t="shared" si="7"/>
        <v>52455123</v>
      </c>
      <c r="J17" s="112">
        <f t="shared" si="7"/>
        <v>51291000</v>
      </c>
      <c r="K17" s="113">
        <f t="shared" si="7"/>
        <v>43491157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102441000</v>
      </c>
      <c r="Q17" s="113">
        <f t="shared" si="2"/>
        <v>95946280</v>
      </c>
      <c r="R17" s="58">
        <f t="shared" si="3"/>
        <v>0.2756598240469208</v>
      </c>
      <c r="S17" s="59">
        <f t="shared" si="4"/>
        <v>-17.088828482968193</v>
      </c>
      <c r="T17" s="58">
        <f>IF((SUM($E9:$E14))=0,0,(P17/(SUM($E9:$E14))*100))</f>
        <v>22.691700243882448</v>
      </c>
      <c r="U17" s="60">
        <f>IF((SUM($E9:$E14))=0,0,(Q17/(SUM($E9:$E14))*100))</f>
        <v>21.253055175912124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338502000</v>
      </c>
      <c r="C19" s="108"/>
      <c r="D19" s="108"/>
      <c r="E19" s="108">
        <f t="shared" ref="E19:E26" si="8">$B19      +$C19      +$D19</f>
        <v>338502000</v>
      </c>
      <c r="F19" s="109">
        <v>338502000</v>
      </c>
      <c r="G19" s="110">
        <v>291431000</v>
      </c>
      <c r="H19" s="109">
        <v>106301000</v>
      </c>
      <c r="I19" s="110">
        <v>71166529</v>
      </c>
      <c r="J19" s="109">
        <v>109689000</v>
      </c>
      <c r="K19" s="110">
        <v>86732220</v>
      </c>
      <c r="L19" s="109"/>
      <c r="M19" s="110"/>
      <c r="N19" s="109"/>
      <c r="O19" s="110"/>
      <c r="P19" s="109">
        <f t="shared" ref="P19:P26" si="9">$H19      +$J19      +$L19      +$N19</f>
        <v>215990000</v>
      </c>
      <c r="Q19" s="110">
        <f t="shared" ref="Q19:Q26" si="10">$I19      +$K19      +$M19      +$O19</f>
        <v>157898749</v>
      </c>
      <c r="R19" s="54">
        <f t="shared" ref="R19:R26" si="11">IF(($H19      =0),0,((($J19      -$H19      )/$H19      )*100))</f>
        <v>3.1871760378547704</v>
      </c>
      <c r="S19" s="55">
        <f t="shared" ref="S19:S26" si="12">IF(($I19      =0),0,((($K19      -$I19      )/$I19      )*100))</f>
        <v>21.872207649750631</v>
      </c>
      <c r="T19" s="54">
        <f t="shared" ref="T19:T25" si="13">IF(($E19      =0),0,(($P19      /$E19      )*100))</f>
        <v>63.807599364257818</v>
      </c>
      <c r="U19" s="56">
        <f t="shared" ref="U19:U25" si="14">IF(($E19      =0),0,(($Q19      /$E19      )*100))</f>
        <v>46.646326757301289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13500000</v>
      </c>
      <c r="D22" s="108"/>
      <c r="E22" s="108">
        <f t="shared" si="8"/>
        <v>13500000</v>
      </c>
      <c r="F22" s="109">
        <v>13500000</v>
      </c>
      <c r="G22" s="110">
        <v>13500000</v>
      </c>
      <c r="H22" s="109"/>
      <c r="I22" s="110"/>
      <c r="J22" s="109">
        <v>843000</v>
      </c>
      <c r="K22" s="110"/>
      <c r="L22" s="109"/>
      <c r="M22" s="110"/>
      <c r="N22" s="109"/>
      <c r="O22" s="110"/>
      <c r="P22" s="109">
        <f t="shared" si="9"/>
        <v>843000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6.2444444444444445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76432000</v>
      </c>
      <c r="C23" s="108"/>
      <c r="D23" s="108"/>
      <c r="E23" s="108">
        <f t="shared" si="8"/>
        <v>76432000</v>
      </c>
      <c r="F23" s="109">
        <v>76432000</v>
      </c>
      <c r="G23" s="110">
        <v>36345000</v>
      </c>
      <c r="H23" s="109">
        <v>2312000</v>
      </c>
      <c r="I23" s="110">
        <v>840907</v>
      </c>
      <c r="J23" s="109">
        <v>19996000</v>
      </c>
      <c r="K23" s="110">
        <v>14033254</v>
      </c>
      <c r="L23" s="109"/>
      <c r="M23" s="110"/>
      <c r="N23" s="109"/>
      <c r="O23" s="110"/>
      <c r="P23" s="109">
        <f t="shared" si="9"/>
        <v>22308000</v>
      </c>
      <c r="Q23" s="110">
        <f t="shared" si="10"/>
        <v>14874161</v>
      </c>
      <c r="R23" s="54">
        <f t="shared" si="11"/>
        <v>764.87889273356404</v>
      </c>
      <c r="S23" s="55">
        <f t="shared" si="12"/>
        <v>1568.8235441017855</v>
      </c>
      <c r="T23" s="54">
        <f t="shared" si="13"/>
        <v>29.186728072011725</v>
      </c>
      <c r="U23" s="56">
        <f t="shared" si="14"/>
        <v>19.460646064475611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414934000</v>
      </c>
      <c r="C26" s="111">
        <f>SUM(C19:C25)</f>
        <v>13500000</v>
      </c>
      <c r="D26" s="111"/>
      <c r="E26" s="111">
        <f t="shared" si="8"/>
        <v>428434000</v>
      </c>
      <c r="F26" s="112">
        <f t="shared" ref="F26:O26" si="15">SUM(F19:F25)</f>
        <v>428434000</v>
      </c>
      <c r="G26" s="113">
        <f t="shared" si="15"/>
        <v>341276000</v>
      </c>
      <c r="H26" s="112">
        <f t="shared" si="15"/>
        <v>108613000</v>
      </c>
      <c r="I26" s="113">
        <f t="shared" si="15"/>
        <v>72007436</v>
      </c>
      <c r="J26" s="112">
        <f t="shared" si="15"/>
        <v>130528000</v>
      </c>
      <c r="K26" s="113">
        <f t="shared" si="15"/>
        <v>100765474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239141000</v>
      </c>
      <c r="Q26" s="113">
        <f t="shared" si="10"/>
        <v>172772910</v>
      </c>
      <c r="R26" s="58">
        <f t="shared" si="11"/>
        <v>20.177142699308554</v>
      </c>
      <c r="S26" s="59">
        <f t="shared" si="12"/>
        <v>39.937594778405945</v>
      </c>
      <c r="T26" s="58">
        <f>IF(($E26-$E21-$E25)   =0,0,($P26   /($E26-$E21-$E25)   )*100)</f>
        <v>55.817465467259829</v>
      </c>
      <c r="U26" s="60">
        <f>IF(($E26-$E21-$E25)   =0,0,($Q26   /($E26-$E21-$E25)   )*100)</f>
        <v>40.326610399734847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846609000</v>
      </c>
      <c r="C30" s="108"/>
      <c r="D30" s="108"/>
      <c r="E30" s="108">
        <f>$B30      +$C30      +$D30</f>
        <v>846609000</v>
      </c>
      <c r="F30" s="109">
        <v>846609000</v>
      </c>
      <c r="G30" s="110">
        <v>522033000</v>
      </c>
      <c r="H30" s="109">
        <v>57080000</v>
      </c>
      <c r="I30" s="110">
        <v>49897293</v>
      </c>
      <c r="J30" s="109">
        <v>58672000</v>
      </c>
      <c r="K30" s="110">
        <v>65541179</v>
      </c>
      <c r="L30" s="109"/>
      <c r="M30" s="110"/>
      <c r="N30" s="109"/>
      <c r="O30" s="110"/>
      <c r="P30" s="109">
        <f>$H30      +$J30      +$L30      +$N30</f>
        <v>115752000</v>
      </c>
      <c r="Q30" s="110">
        <f>$I30      +$K30      +$M30      +$O30</f>
        <v>115438472</v>
      </c>
      <c r="R30" s="54">
        <f>IF(($H30      =0),0,((($J30      -$H30      )/$H30      )*100))</f>
        <v>2.7890679747722493</v>
      </c>
      <c r="S30" s="55">
        <f>IF(($I30      =0),0,((($K30      -$I30      )/$I30      )*100))</f>
        <v>31.352173754195444</v>
      </c>
      <c r="T30" s="54">
        <f>IF(($E30      =0),0,(($P30      /$E30      )*100))</f>
        <v>13.672427295244912</v>
      </c>
      <c r="U30" s="56">
        <f>IF(($E30      =0),0,(($Q30      /$E30      )*100))</f>
        <v>13.635393906750343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28354000</v>
      </c>
      <c r="C31" s="108"/>
      <c r="D31" s="108"/>
      <c r="E31" s="108">
        <f>$B31      +$C31      +$D31</f>
        <v>28354000</v>
      </c>
      <c r="F31" s="109">
        <v>28354000</v>
      </c>
      <c r="G31" s="110">
        <v>19848000</v>
      </c>
      <c r="H31" s="109">
        <v>2850000</v>
      </c>
      <c r="I31" s="110">
        <v>1802078</v>
      </c>
      <c r="J31" s="109">
        <v>7765000</v>
      </c>
      <c r="K31" s="110">
        <v>6874431</v>
      </c>
      <c r="L31" s="109"/>
      <c r="M31" s="110"/>
      <c r="N31" s="109"/>
      <c r="O31" s="110"/>
      <c r="P31" s="109">
        <f>$H31      +$J31      +$L31      +$N31</f>
        <v>10615000</v>
      </c>
      <c r="Q31" s="110">
        <f>$I31      +$K31      +$M31      +$O31</f>
        <v>8676509</v>
      </c>
      <c r="R31" s="54">
        <f>IF(($H31      =0),0,((($J31      -$H31      )/$H31      )*100))</f>
        <v>172.45614035087721</v>
      </c>
      <c r="S31" s="55">
        <f>IF(($I31      =0),0,((($K31      -$I31      )/$I31      )*100))</f>
        <v>281.47244458896898</v>
      </c>
      <c r="T31" s="54">
        <f>IF(($E31      =0),0,(($P31      /$E31      )*100))</f>
        <v>37.437398603371655</v>
      </c>
      <c r="U31" s="56">
        <f>IF(($E31      =0),0,(($Q31      /$E31      )*100))</f>
        <v>30.600652465260637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874963000</v>
      </c>
      <c r="C32" s="111">
        <f>SUM(C28:C31)</f>
        <v>0</v>
      </c>
      <c r="D32" s="111"/>
      <c r="E32" s="111">
        <f>$B32      +$C32      +$D32</f>
        <v>874963000</v>
      </c>
      <c r="F32" s="112">
        <f t="shared" ref="F32:O32" si="16">SUM(F28:F31)</f>
        <v>874963000</v>
      </c>
      <c r="G32" s="113">
        <f t="shared" si="16"/>
        <v>541881000</v>
      </c>
      <c r="H32" s="112">
        <f t="shared" si="16"/>
        <v>59930000</v>
      </c>
      <c r="I32" s="113">
        <f t="shared" si="16"/>
        <v>51699371</v>
      </c>
      <c r="J32" s="112">
        <f t="shared" si="16"/>
        <v>66437000</v>
      </c>
      <c r="K32" s="113">
        <f t="shared" si="16"/>
        <v>72415610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126367000</v>
      </c>
      <c r="Q32" s="113">
        <f>$I32      +$K32      +$M32      +$O32</f>
        <v>124114981</v>
      </c>
      <c r="R32" s="58">
        <f>IF(($H32      =0),0,((($J32      -$H32      )/$H32      )*100))</f>
        <v>10.857667278491572</v>
      </c>
      <c r="S32" s="59">
        <f>IF(($I32      =0),0,((($K32      -$I32      )/$I32      )*100))</f>
        <v>40.070582290063065</v>
      </c>
      <c r="T32" s="58">
        <f>IF($E32   =0,0,($P32   /$E32   )*100)</f>
        <v>14.442553570836711</v>
      </c>
      <c r="U32" s="60">
        <f>IF($E32   =0,0,($Q32   /$E32   )*100)</f>
        <v>14.185169087149971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137817000</v>
      </c>
      <c r="C34" s="108"/>
      <c r="D34" s="108"/>
      <c r="E34" s="108">
        <f>$B34      +$C34      +$D34</f>
        <v>137817000</v>
      </c>
      <c r="F34" s="109">
        <v>137817000</v>
      </c>
      <c r="G34" s="110">
        <v>91465000</v>
      </c>
      <c r="H34" s="109">
        <v>28204000</v>
      </c>
      <c r="I34" s="110">
        <v>28223598</v>
      </c>
      <c r="J34" s="109">
        <v>35380000</v>
      </c>
      <c r="K34" s="110">
        <v>59000178</v>
      </c>
      <c r="L34" s="109"/>
      <c r="M34" s="110"/>
      <c r="N34" s="109"/>
      <c r="O34" s="110"/>
      <c r="P34" s="109">
        <f>$H34      +$J34      +$L34      +$N34</f>
        <v>63584000</v>
      </c>
      <c r="Q34" s="110">
        <f>$I34      +$K34      +$M34      +$O34</f>
        <v>87223776</v>
      </c>
      <c r="R34" s="54">
        <f>IF(($H34      =0),0,((($J34      -$H34      )/$H34      )*100))</f>
        <v>25.443199546163665</v>
      </c>
      <c r="S34" s="55">
        <f>IF(($I34      =0),0,((($K34      -$I34      )/$I34      )*100))</f>
        <v>109.04555825943949</v>
      </c>
      <c r="T34" s="54">
        <f>IF(($E34      =0),0,(($P34      /$E34      )*100))</f>
        <v>46.136543387245403</v>
      </c>
      <c r="U34" s="56">
        <f>IF(($E34      =0),0,(($Q34      /$E34      )*100))</f>
        <v>63.289562245586538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137817000</v>
      </c>
      <c r="C35" s="111">
        <f>C34</f>
        <v>0</v>
      </c>
      <c r="D35" s="111"/>
      <c r="E35" s="111">
        <f>$B35      +$C35      +$D35</f>
        <v>137817000</v>
      </c>
      <c r="F35" s="112">
        <f t="shared" ref="F35:O35" si="17">F34</f>
        <v>137817000</v>
      </c>
      <c r="G35" s="113">
        <f t="shared" si="17"/>
        <v>91465000</v>
      </c>
      <c r="H35" s="112">
        <f t="shared" si="17"/>
        <v>28204000</v>
      </c>
      <c r="I35" s="113">
        <f t="shared" si="17"/>
        <v>28223598</v>
      </c>
      <c r="J35" s="112">
        <f t="shared" si="17"/>
        <v>35380000</v>
      </c>
      <c r="K35" s="113">
        <f t="shared" si="17"/>
        <v>59000178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63584000</v>
      </c>
      <c r="Q35" s="113">
        <f>$I35      +$K35      +$M35      +$O35</f>
        <v>87223776</v>
      </c>
      <c r="R35" s="58">
        <f>IF(($H35      =0),0,((($J35      -$H35      )/$H35      )*100))</f>
        <v>25.443199546163665</v>
      </c>
      <c r="S35" s="59">
        <f>IF(($I35      =0),0,((($K35      -$I35      )/$I35      )*100))</f>
        <v>109.04555825943949</v>
      </c>
      <c r="T35" s="58">
        <f>IF($E35   =0,0,($P35   /$E35   )*100)</f>
        <v>46.136543387245403</v>
      </c>
      <c r="U35" s="60">
        <f>IF($E35   =0,0,($Q35   /$E35   )*100)</f>
        <v>63.289562245586538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346125000</v>
      </c>
      <c r="C37" s="108"/>
      <c r="D37" s="108"/>
      <c r="E37" s="108">
        <f t="shared" ref="E37:E42" si="18">$B37      +$C37      +$D37</f>
        <v>346125000</v>
      </c>
      <c r="F37" s="109">
        <v>345125000</v>
      </c>
      <c r="G37" s="110">
        <v>211954000</v>
      </c>
      <c r="H37" s="109">
        <v>56506000</v>
      </c>
      <c r="I37" s="110">
        <v>42432832</v>
      </c>
      <c r="J37" s="109">
        <v>81874000</v>
      </c>
      <c r="K37" s="110">
        <v>59808219</v>
      </c>
      <c r="L37" s="109"/>
      <c r="M37" s="110"/>
      <c r="N37" s="109"/>
      <c r="O37" s="110"/>
      <c r="P37" s="109">
        <f t="shared" ref="P37:P42" si="19">$H37      +$J37      +$L37      +$N37</f>
        <v>138380000</v>
      </c>
      <c r="Q37" s="110">
        <f t="shared" ref="Q37:Q42" si="20">$I37      +$K37      +$M37      +$O37</f>
        <v>102241051</v>
      </c>
      <c r="R37" s="54">
        <f t="shared" ref="R37:R42" si="21">IF(($H37      =0),0,((($J37      -$H37      )/$H37      )*100))</f>
        <v>44.894347502920048</v>
      </c>
      <c r="S37" s="55">
        <f t="shared" ref="S37:S42" si="22">IF(($I37      =0),0,((($K37      -$I37      )/$I37      )*100))</f>
        <v>40.947978678396957</v>
      </c>
      <c r="T37" s="54">
        <f t="shared" ref="T37:T41" si="23">IF(($E37      =0),0,(($P37      /$E37      )*100))</f>
        <v>39.979776092452148</v>
      </c>
      <c r="U37" s="56">
        <f t="shared" ref="U37:U41" si="24">IF(($E37      =0),0,(($Q37      /$E37      )*100))</f>
        <v>29.538765185987721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466144000</v>
      </c>
      <c r="C38" s="108"/>
      <c r="D38" s="108"/>
      <c r="E38" s="108">
        <f t="shared" si="18"/>
        <v>466144000</v>
      </c>
      <c r="F38" s="109">
        <v>423822000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30000000</v>
      </c>
      <c r="C40" s="108"/>
      <c r="D40" s="108"/>
      <c r="E40" s="108">
        <f t="shared" si="18"/>
        <v>30000000</v>
      </c>
      <c r="F40" s="109">
        <v>30000000</v>
      </c>
      <c r="G40" s="110">
        <v>19100000</v>
      </c>
      <c r="H40" s="109"/>
      <c r="I40" s="110">
        <v>279991</v>
      </c>
      <c r="J40" s="109">
        <v>7844000</v>
      </c>
      <c r="K40" s="110">
        <v>3963052</v>
      </c>
      <c r="L40" s="109"/>
      <c r="M40" s="110"/>
      <c r="N40" s="109"/>
      <c r="O40" s="110"/>
      <c r="P40" s="109">
        <f t="shared" si="19"/>
        <v>7844000</v>
      </c>
      <c r="Q40" s="110">
        <f t="shared" si="20"/>
        <v>4243043</v>
      </c>
      <c r="R40" s="54">
        <f t="shared" si="21"/>
        <v>0</v>
      </c>
      <c r="S40" s="55">
        <f t="shared" si="22"/>
        <v>1315.4212099674633</v>
      </c>
      <c r="T40" s="54">
        <f t="shared" si="23"/>
        <v>26.146666666666668</v>
      </c>
      <c r="U40" s="56">
        <f t="shared" si="24"/>
        <v>14.143476666666665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842269000</v>
      </c>
      <c r="C42" s="111">
        <f>SUM(C37:C41)</f>
        <v>0</v>
      </c>
      <c r="D42" s="111"/>
      <c r="E42" s="111">
        <f t="shared" si="18"/>
        <v>842269000</v>
      </c>
      <c r="F42" s="112">
        <f t="shared" ref="F42:O42" si="25">SUM(F37:F41)</f>
        <v>798947000</v>
      </c>
      <c r="G42" s="113">
        <f t="shared" si="25"/>
        <v>231054000</v>
      </c>
      <c r="H42" s="112">
        <f t="shared" si="25"/>
        <v>56506000</v>
      </c>
      <c r="I42" s="113">
        <f t="shared" si="25"/>
        <v>42712823</v>
      </c>
      <c r="J42" s="112">
        <f t="shared" si="25"/>
        <v>89718000</v>
      </c>
      <c r="K42" s="113">
        <f t="shared" si="25"/>
        <v>63771271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146224000</v>
      </c>
      <c r="Q42" s="113">
        <f t="shared" si="20"/>
        <v>106484094</v>
      </c>
      <c r="R42" s="58">
        <f t="shared" si="21"/>
        <v>58.77605917955615</v>
      </c>
      <c r="S42" s="59">
        <f t="shared" si="22"/>
        <v>49.302402700004166</v>
      </c>
      <c r="T42" s="58">
        <f>IF((+$E37+$E40) =0,0,(P42   /(+$E37+$E40) )*100)</f>
        <v>38.876437354602864</v>
      </c>
      <c r="U42" s="60">
        <f>IF((+$E37+$E40) =0,0,(Q42   /(+$E37+$E40) )*100)</f>
        <v>28.310825922233303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722834000</v>
      </c>
      <c r="C45" s="108"/>
      <c r="D45" s="108"/>
      <c r="E45" s="108">
        <f t="shared" si="26"/>
        <v>722834000</v>
      </c>
      <c r="F45" s="109">
        <v>722834000</v>
      </c>
      <c r="G45" s="110">
        <v>509700000</v>
      </c>
      <c r="H45" s="109">
        <v>126266000</v>
      </c>
      <c r="I45" s="110">
        <v>119635456</v>
      </c>
      <c r="J45" s="109">
        <v>248341000</v>
      </c>
      <c r="K45" s="110">
        <v>224262554</v>
      </c>
      <c r="L45" s="109"/>
      <c r="M45" s="110"/>
      <c r="N45" s="109"/>
      <c r="O45" s="110"/>
      <c r="P45" s="109">
        <f t="shared" si="27"/>
        <v>374607000</v>
      </c>
      <c r="Q45" s="110">
        <f t="shared" si="28"/>
        <v>343898010</v>
      </c>
      <c r="R45" s="54">
        <f t="shared" si="29"/>
        <v>96.680816688578091</v>
      </c>
      <c r="S45" s="55">
        <f t="shared" si="30"/>
        <v>87.454924734018647</v>
      </c>
      <c r="T45" s="54">
        <f t="shared" si="31"/>
        <v>51.824761978545553</v>
      </c>
      <c r="U45" s="56">
        <f t="shared" si="32"/>
        <v>47.576346713076582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1121129000</v>
      </c>
      <c r="C53" s="108"/>
      <c r="D53" s="108"/>
      <c r="E53" s="108">
        <f t="shared" si="26"/>
        <v>1121129000</v>
      </c>
      <c r="F53" s="109">
        <v>1121129000</v>
      </c>
      <c r="G53" s="110">
        <v>817366000</v>
      </c>
      <c r="H53" s="109">
        <v>252865000</v>
      </c>
      <c r="I53" s="110">
        <v>175179687</v>
      </c>
      <c r="J53" s="109">
        <v>312200000</v>
      </c>
      <c r="K53" s="110">
        <v>425561597</v>
      </c>
      <c r="L53" s="109"/>
      <c r="M53" s="110"/>
      <c r="N53" s="109"/>
      <c r="O53" s="110"/>
      <c r="P53" s="109">
        <f t="shared" si="27"/>
        <v>565065000</v>
      </c>
      <c r="Q53" s="110">
        <f t="shared" si="28"/>
        <v>600741284</v>
      </c>
      <c r="R53" s="54">
        <f t="shared" si="29"/>
        <v>23.465090067822754</v>
      </c>
      <c r="S53" s="55">
        <f t="shared" si="30"/>
        <v>142.9286204855475</v>
      </c>
      <c r="T53" s="54">
        <f t="shared" si="31"/>
        <v>50.401425705694876</v>
      </c>
      <c r="U53" s="56">
        <f t="shared" si="32"/>
        <v>53.583600459893553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>
        <v>235331000</v>
      </c>
      <c r="C54" s="108"/>
      <c r="D54" s="108"/>
      <c r="E54" s="108">
        <f t="shared" si="26"/>
        <v>235331000</v>
      </c>
      <c r="F54" s="109">
        <v>235331000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2079294000</v>
      </c>
      <c r="C55" s="111">
        <f>SUM(C44:C54)</f>
        <v>0</v>
      </c>
      <c r="D55" s="111"/>
      <c r="E55" s="111">
        <f t="shared" si="26"/>
        <v>2079294000</v>
      </c>
      <c r="F55" s="112">
        <f t="shared" ref="F55:O55" si="33">SUM(F44:F54)</f>
        <v>2079294000</v>
      </c>
      <c r="G55" s="113">
        <f t="shared" si="33"/>
        <v>1327066000</v>
      </c>
      <c r="H55" s="112">
        <f t="shared" si="33"/>
        <v>379131000</v>
      </c>
      <c r="I55" s="113">
        <f t="shared" si="33"/>
        <v>294815143</v>
      </c>
      <c r="J55" s="112">
        <f t="shared" si="33"/>
        <v>560541000</v>
      </c>
      <c r="K55" s="113">
        <f t="shared" si="33"/>
        <v>649824151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939672000</v>
      </c>
      <c r="Q55" s="113">
        <f t="shared" si="28"/>
        <v>944639294</v>
      </c>
      <c r="R55" s="58">
        <f t="shared" si="29"/>
        <v>47.848896555544123</v>
      </c>
      <c r="S55" s="59">
        <f t="shared" si="30"/>
        <v>120.4174942940431</v>
      </c>
      <c r="T55" s="58">
        <f>IF((+$E45+$E47+$E49+$E50+$E53) =0,0,(P55   /(+$E45+$E47+$E49+$E50+$E53) )*100)</f>
        <v>50.959373913684821</v>
      </c>
      <c r="U55" s="60">
        <f>IF((+$E45+$E47+$E49+$E50+$E53) =0,0,(Q55   /(+$E45+$E47+$E49+$E50+$E53) )*100)</f>
        <v>51.228755349212541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820674000</v>
      </c>
      <c r="C67" s="108"/>
      <c r="D67" s="108"/>
      <c r="E67" s="108">
        <f t="shared" si="35"/>
        <v>820674000</v>
      </c>
      <c r="F67" s="109">
        <v>820674000</v>
      </c>
      <c r="G67" s="110">
        <v>564710000</v>
      </c>
      <c r="H67" s="109">
        <v>163169000</v>
      </c>
      <c r="I67" s="110">
        <v>67512000</v>
      </c>
      <c r="J67" s="109">
        <v>248335000</v>
      </c>
      <c r="K67" s="110">
        <v>344381000</v>
      </c>
      <c r="L67" s="109"/>
      <c r="M67" s="110"/>
      <c r="N67" s="109"/>
      <c r="O67" s="110"/>
      <c r="P67" s="109">
        <f t="shared" si="36"/>
        <v>411504000</v>
      </c>
      <c r="Q67" s="110">
        <f t="shared" si="37"/>
        <v>411893000</v>
      </c>
      <c r="R67" s="54">
        <f t="shared" si="38"/>
        <v>52.194963504096982</v>
      </c>
      <c r="S67" s="55">
        <f t="shared" si="39"/>
        <v>410.1033890271359</v>
      </c>
      <c r="T67" s="54">
        <f t="shared" si="40"/>
        <v>50.142200191549868</v>
      </c>
      <c r="U67" s="56">
        <f t="shared" si="41"/>
        <v>50.189600255399824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820674000</v>
      </c>
      <c r="C68" s="111">
        <f>SUM(C63:C67)</f>
        <v>0</v>
      </c>
      <c r="D68" s="111"/>
      <c r="E68" s="111">
        <f t="shared" si="35"/>
        <v>820674000</v>
      </c>
      <c r="F68" s="112">
        <f t="shared" ref="F68:O68" si="42">SUM(F63:F67)</f>
        <v>820674000</v>
      </c>
      <c r="G68" s="113">
        <f t="shared" si="42"/>
        <v>564710000</v>
      </c>
      <c r="H68" s="112">
        <f t="shared" si="42"/>
        <v>163169000</v>
      </c>
      <c r="I68" s="113">
        <f t="shared" si="42"/>
        <v>67512000</v>
      </c>
      <c r="J68" s="112">
        <f t="shared" si="42"/>
        <v>248335000</v>
      </c>
      <c r="K68" s="113">
        <f t="shared" si="42"/>
        <v>344381000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411504000</v>
      </c>
      <c r="Q68" s="113">
        <f t="shared" si="37"/>
        <v>411893000</v>
      </c>
      <c r="R68" s="58">
        <f t="shared" si="38"/>
        <v>52.194963504096982</v>
      </c>
      <c r="S68" s="59">
        <f t="shared" si="39"/>
        <v>410.1033890271359</v>
      </c>
      <c r="T68" s="58">
        <f>IF((+$E63+$E65+$E66++$E67) =0,0,(P68   /(+$E63+$E65+$E66+$E67) )*100)</f>
        <v>50.142200191549868</v>
      </c>
      <c r="U68" s="60">
        <f>IF((+$E63+$E65+$E67) =0,0,(Q68  /(+$E63+$E65+$E67) )*100)</f>
        <v>50.189600255399824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5685898000</v>
      </c>
      <c r="C69" s="120">
        <f>SUM(C9:C16,C19:C25,C28:C31,C34,C37:C41,C44:C54,C57:C60,C63:C67)</f>
        <v>13500000</v>
      </c>
      <c r="D69" s="120"/>
      <c r="E69" s="120">
        <f t="shared" si="35"/>
        <v>5699398000</v>
      </c>
      <c r="F69" s="121">
        <f t="shared" ref="F69:O69" si="43">SUM(F9:F16,F19:F25,F28:F31,F34,F37:F41,F44:F54,F57:F60,F63:F67)</f>
        <v>5434323000</v>
      </c>
      <c r="G69" s="122">
        <f t="shared" si="43"/>
        <v>3298987000</v>
      </c>
      <c r="H69" s="121">
        <f t="shared" si="43"/>
        <v>846703000</v>
      </c>
      <c r="I69" s="122">
        <f t="shared" si="43"/>
        <v>609425494</v>
      </c>
      <c r="J69" s="121">
        <f t="shared" si="43"/>
        <v>1182230000</v>
      </c>
      <c r="K69" s="122">
        <f t="shared" si="43"/>
        <v>1333648841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2028933000</v>
      </c>
      <c r="Q69" s="122">
        <f t="shared" si="37"/>
        <v>1943074335</v>
      </c>
      <c r="R69" s="67">
        <f t="shared" si="38"/>
        <v>39.627472679322025</v>
      </c>
      <c r="S69" s="68">
        <f t="shared" si="39"/>
        <v>118.83706115517379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41.126272772474607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39.385926059857425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3829070000</v>
      </c>
      <c r="C71" s="108"/>
      <c r="D71" s="108"/>
      <c r="E71" s="108">
        <f>$B71      +$C71      +$D71</f>
        <v>3829070000</v>
      </c>
      <c r="F71" s="109">
        <v>3829070000</v>
      </c>
      <c r="G71" s="110">
        <v>2915194000</v>
      </c>
      <c r="H71" s="109">
        <v>877573000</v>
      </c>
      <c r="I71" s="110">
        <v>665190203</v>
      </c>
      <c r="J71" s="109">
        <v>774936000</v>
      </c>
      <c r="K71" s="110">
        <v>1313305572</v>
      </c>
      <c r="L71" s="109"/>
      <c r="M71" s="110"/>
      <c r="N71" s="109"/>
      <c r="O71" s="110"/>
      <c r="P71" s="109">
        <f>$H71      +$J71      +$L71      +$N71</f>
        <v>1652509000</v>
      </c>
      <c r="Q71" s="110">
        <f>$I71      +$K71      +$M71      +$O71</f>
        <v>1978495775</v>
      </c>
      <c r="R71" s="54">
        <f>IF(($H71      =0),0,((($J71      -$H71      )/$H71      )*100))</f>
        <v>-11.695551253286052</v>
      </c>
      <c r="S71" s="55">
        <f>IF(($I71      =0),0,((($K71      -$I71      )/$I71      )*100))</f>
        <v>97.433089975920765</v>
      </c>
      <c r="T71" s="54">
        <f>IF(($E71      =0),0,(($P71      /$E71      )*100))</f>
        <v>43.15692844476596</v>
      </c>
      <c r="U71" s="56">
        <f>IF(($E71      =0),0,(($Q71      /$E71      )*100))</f>
        <v>51.670399731527496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3829070000</v>
      </c>
      <c r="C73" s="117">
        <f>SUM(C71:C72)</f>
        <v>0</v>
      </c>
      <c r="D73" s="117"/>
      <c r="E73" s="117">
        <f>$B73      +$C73      +$D73</f>
        <v>3829070000</v>
      </c>
      <c r="F73" s="118">
        <f t="shared" ref="F73:O73" si="44">SUM(F71:F72)</f>
        <v>3829070000</v>
      </c>
      <c r="G73" s="119">
        <f t="shared" si="44"/>
        <v>2915194000</v>
      </c>
      <c r="H73" s="118">
        <f t="shared" si="44"/>
        <v>877573000</v>
      </c>
      <c r="I73" s="119">
        <f t="shared" si="44"/>
        <v>665190203</v>
      </c>
      <c r="J73" s="118">
        <f t="shared" si="44"/>
        <v>774936000</v>
      </c>
      <c r="K73" s="119">
        <f t="shared" si="44"/>
        <v>1313305572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1652509000</v>
      </c>
      <c r="Q73" s="119">
        <f>$I73      +$K73      +$M73      +$O73</f>
        <v>1978495775</v>
      </c>
      <c r="R73" s="63">
        <f>IF(($H73      =0),0,((($J73      -$H73      )/$H73      )*100))</f>
        <v>-11.695551253286052</v>
      </c>
      <c r="S73" s="64">
        <f>IF(($I73      =0),0,((($K73      -$I73      )/$I73      )*100))</f>
        <v>97.433089975920765</v>
      </c>
      <c r="T73" s="63">
        <f>IF(($E71      =0),0,(($P71      /$E71      )*100))</f>
        <v>43.15692844476596</v>
      </c>
      <c r="U73" s="65">
        <f>IF($E71   =0,0,($Q71   /$E71 )*100)</f>
        <v>51.670399731527496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3829070000</v>
      </c>
      <c r="C74" s="120">
        <f>SUM(C71:C72)</f>
        <v>0</v>
      </c>
      <c r="D74" s="120"/>
      <c r="E74" s="120">
        <f>$B74      +$C74      +$D74</f>
        <v>3829070000</v>
      </c>
      <c r="F74" s="121">
        <f t="shared" ref="F74:O74" si="45">SUM(F71:F72)</f>
        <v>3829070000</v>
      </c>
      <c r="G74" s="122">
        <f t="shared" si="45"/>
        <v>2915194000</v>
      </c>
      <c r="H74" s="121">
        <f t="shared" si="45"/>
        <v>877573000</v>
      </c>
      <c r="I74" s="122">
        <f t="shared" si="45"/>
        <v>665190203</v>
      </c>
      <c r="J74" s="121">
        <f t="shared" si="45"/>
        <v>774936000</v>
      </c>
      <c r="K74" s="122">
        <f t="shared" si="45"/>
        <v>1313305572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1652509000</v>
      </c>
      <c r="Q74" s="122">
        <f>$I74      +$K74      +$M74      +$O74</f>
        <v>1978495775</v>
      </c>
      <c r="R74" s="67">
        <f>IF(($H74      =0),0,((($J74      -$H74      )/$H74      )*100))</f>
        <v>-11.695551253286052</v>
      </c>
      <c r="S74" s="68">
        <f>IF(($I74      =0),0,((($K74      -$I74      )/$I74      )*100))</f>
        <v>97.433089975920765</v>
      </c>
      <c r="T74" s="67">
        <f>IF(($E71      =0),0,(($P71      /$E71      )*100))</f>
        <v>43.15692844476596</v>
      </c>
      <c r="U74" s="71">
        <f>IF($E71   =0,0,($Q71   /$E71 )*100)</f>
        <v>51.670399731527496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9514968000</v>
      </c>
      <c r="C75" s="120">
        <f>SUM(C9:C16,C19:C25,C28:C31,C34,C37:C41,C44:C54,C57:C60,C63:C67,C71:C72)</f>
        <v>13500000</v>
      </c>
      <c r="D75" s="120"/>
      <c r="E75" s="120">
        <f>$B75      +$C75      +$D75</f>
        <v>9528468000</v>
      </c>
      <c r="F75" s="121">
        <f t="shared" ref="F75:O75" si="46">SUM(F9:F16,F19:F25,F28:F31,F34,F37:F41,F44:F54,F57:F60,F63:F67,F71:F72)</f>
        <v>9263393000</v>
      </c>
      <c r="G75" s="122">
        <f t="shared" si="46"/>
        <v>6214181000</v>
      </c>
      <c r="H75" s="121">
        <f t="shared" si="46"/>
        <v>1724276000</v>
      </c>
      <c r="I75" s="122">
        <f t="shared" si="46"/>
        <v>1274615697</v>
      </c>
      <c r="J75" s="121">
        <f t="shared" si="46"/>
        <v>1957166000</v>
      </c>
      <c r="K75" s="122">
        <f t="shared" si="46"/>
        <v>2646954413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3681442000</v>
      </c>
      <c r="Q75" s="122">
        <f>$I75      +$K75      +$M75      +$O75</f>
        <v>3921570110</v>
      </c>
      <c r="R75" s="67">
        <f>IF(($H75      =0),0,((($J75      -$H75      )/$H75      )*100))</f>
        <v>13.506538396405215</v>
      </c>
      <c r="S75" s="68">
        <f>IF(($I75      =0),0,((($K75      -$I75      )/$I75      )*100))</f>
        <v>107.66686141007096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42.013636986642958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44.754045566712577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 t="s">
        <v>93</v>
      </c>
      <c r="G124" s="36" t="s">
        <v>93</v>
      </c>
      <c r="W124" s="36"/>
    </row>
    <row r="125" spans="1:23" ht="13" x14ac:dyDescent="0.3">
      <c r="A125" s="36"/>
      <c r="G125" s="36"/>
      <c r="W125" s="36"/>
    </row>
    <row r="126" spans="1:23" ht="13" x14ac:dyDescent="0.3">
      <c r="A126" s="36" t="s">
        <v>93</v>
      </c>
      <c r="G126" s="36" t="s">
        <v>93</v>
      </c>
      <c r="W126" s="36"/>
    </row>
  </sheetData>
  <sheetProtection algorithmName="SHA-512" hashValue="4UpVe9cwyIhwtJKerkvDGuvLA9ia24EBc7uZq0CDnu880m77hXAa4we5+tiYyJQfe2Kit/qD+myb4cmmlPCIQw==" saltValue="y0yQ5GYFG+9vuJEUG4l+t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122000</v>
      </c>
      <c r="I10" s="110">
        <v>1155228</v>
      </c>
      <c r="J10" s="109">
        <v>50000</v>
      </c>
      <c r="K10" s="110">
        <v>204842</v>
      </c>
      <c r="L10" s="109"/>
      <c r="M10" s="110"/>
      <c r="N10" s="109"/>
      <c r="O10" s="110"/>
      <c r="P10" s="109">
        <f t="shared" ref="P10:P17" si="1">$H10      +$J10      +$L10      +$N10</f>
        <v>172000</v>
      </c>
      <c r="Q10" s="110">
        <f t="shared" ref="Q10:Q17" si="2">$I10      +$K10      +$M10      +$O10</f>
        <v>1360070</v>
      </c>
      <c r="R10" s="54">
        <f t="shared" ref="R10:R17" si="3">IF(($H10      =0),0,((($J10      -$H10      )/$H10      )*100))</f>
        <v>-59.016393442622949</v>
      </c>
      <c r="S10" s="55">
        <f t="shared" ref="S10:S17" si="4">IF(($I10      =0),0,((($K10      -$I10      )/$I10      )*100))</f>
        <v>-82.268262195860913</v>
      </c>
      <c r="T10" s="54">
        <f t="shared" ref="T10:T16" si="5">IF(($E10      =0),0,(($P10      /$E10      )*100))</f>
        <v>5.7333333333333334</v>
      </c>
      <c r="U10" s="56">
        <f t="shared" ref="U10:U16" si="6">IF(($E10      =0),0,(($Q10      /$E10      )*100))</f>
        <v>45.335666666666668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122000</v>
      </c>
      <c r="I17" s="113">
        <f t="shared" si="7"/>
        <v>1155228</v>
      </c>
      <c r="J17" s="112">
        <f t="shared" si="7"/>
        <v>50000</v>
      </c>
      <c r="K17" s="113">
        <f t="shared" si="7"/>
        <v>204842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172000</v>
      </c>
      <c r="Q17" s="113">
        <f t="shared" si="2"/>
        <v>1360070</v>
      </c>
      <c r="R17" s="58">
        <f t="shared" si="3"/>
        <v>-59.016393442622949</v>
      </c>
      <c r="S17" s="59">
        <f t="shared" si="4"/>
        <v>-82.268262195860913</v>
      </c>
      <c r="T17" s="58">
        <f>IF((SUM($E9:$E14))=0,0,(P17/(SUM($E9:$E14))*100))</f>
        <v>5.7333333333333334</v>
      </c>
      <c r="U17" s="60">
        <f>IF((SUM($E9:$E14))=0,0,(Q17/(SUM($E9:$E14))*100))</f>
        <v>45.335666666666668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1400000</v>
      </c>
      <c r="C34" s="108"/>
      <c r="D34" s="108"/>
      <c r="E34" s="108">
        <f>$B34      +$C34      +$D34</f>
        <v>1400000</v>
      </c>
      <c r="F34" s="109">
        <v>1400000</v>
      </c>
      <c r="G34" s="110">
        <v>980000</v>
      </c>
      <c r="H34" s="109">
        <v>350000</v>
      </c>
      <c r="I34" s="110">
        <v>617686</v>
      </c>
      <c r="J34" s="109">
        <v>446000</v>
      </c>
      <c r="K34" s="110">
        <v>595274</v>
      </c>
      <c r="L34" s="109"/>
      <c r="M34" s="110"/>
      <c r="N34" s="109"/>
      <c r="O34" s="110"/>
      <c r="P34" s="109">
        <f>$H34      +$J34      +$L34      +$N34</f>
        <v>796000</v>
      </c>
      <c r="Q34" s="110">
        <f>$I34      +$K34      +$M34      +$O34</f>
        <v>1212960</v>
      </c>
      <c r="R34" s="54">
        <f>IF(($H34      =0),0,((($J34      -$H34      )/$H34      )*100))</f>
        <v>27.428571428571431</v>
      </c>
      <c r="S34" s="55">
        <f>IF(($I34      =0),0,((($K34      -$I34      )/$I34      )*100))</f>
        <v>-3.6283807630414158</v>
      </c>
      <c r="T34" s="54">
        <f>IF(($E34      =0),0,(($P34      /$E34      )*100))</f>
        <v>56.857142857142861</v>
      </c>
      <c r="U34" s="56">
        <f>IF(($E34      =0),0,(($Q34      /$E34      )*100))</f>
        <v>86.64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1400000</v>
      </c>
      <c r="C35" s="111">
        <f>C34</f>
        <v>0</v>
      </c>
      <c r="D35" s="111"/>
      <c r="E35" s="111">
        <f>$B35      +$C35      +$D35</f>
        <v>1400000</v>
      </c>
      <c r="F35" s="112">
        <f t="shared" ref="F35:O35" si="17">F34</f>
        <v>1400000</v>
      </c>
      <c r="G35" s="113">
        <f t="shared" si="17"/>
        <v>980000</v>
      </c>
      <c r="H35" s="112">
        <f t="shared" si="17"/>
        <v>350000</v>
      </c>
      <c r="I35" s="113">
        <f t="shared" si="17"/>
        <v>617686</v>
      </c>
      <c r="J35" s="112">
        <f t="shared" si="17"/>
        <v>446000</v>
      </c>
      <c r="K35" s="113">
        <f t="shared" si="17"/>
        <v>595274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796000</v>
      </c>
      <c r="Q35" s="113">
        <f>$I35      +$K35      +$M35      +$O35</f>
        <v>1212960</v>
      </c>
      <c r="R35" s="58">
        <f>IF(($H35      =0),0,((($J35      -$H35      )/$H35      )*100))</f>
        <v>27.428571428571431</v>
      </c>
      <c r="S35" s="59">
        <f>IF(($I35      =0),0,((($K35      -$I35      )/$I35      )*100))</f>
        <v>-3.6283807630414158</v>
      </c>
      <c r="T35" s="58">
        <f>IF($E35   =0,0,($P35   /$E35   )*100)</f>
        <v>56.857142857142861</v>
      </c>
      <c r="U35" s="60">
        <f>IF($E35   =0,0,($Q35   /$E35   )*100)</f>
        <v>86.64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15850000</v>
      </c>
      <c r="C38" s="108"/>
      <c r="D38" s="108"/>
      <c r="E38" s="108">
        <f t="shared" si="18"/>
        <v>15850000</v>
      </c>
      <c r="F38" s="109">
        <v>14411000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1950000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18850000</v>
      </c>
      <c r="C42" s="111">
        <f>SUM(C37:C41)</f>
        <v>0</v>
      </c>
      <c r="D42" s="111"/>
      <c r="E42" s="111">
        <f t="shared" si="18"/>
        <v>18850000</v>
      </c>
      <c r="F42" s="112">
        <f t="shared" ref="F42:O42" si="25">SUM(F37:F41)</f>
        <v>17411000</v>
      </c>
      <c r="G42" s="113">
        <f t="shared" si="25"/>
        <v>1950000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23250000</v>
      </c>
      <c r="C69" s="120">
        <f>SUM(C9:C16,C19:C25,C28:C31,C34,C37:C41,C44:C54,C57:C60,C63:C67)</f>
        <v>0</v>
      </c>
      <c r="D69" s="120"/>
      <c r="E69" s="120">
        <f t="shared" si="35"/>
        <v>23250000</v>
      </c>
      <c r="F69" s="121">
        <f t="shared" ref="F69:O69" si="43">SUM(F9:F16,F19:F25,F28:F31,F34,F37:F41,F44:F54,F57:F60,F63:F67)</f>
        <v>21811000</v>
      </c>
      <c r="G69" s="122">
        <f t="shared" si="43"/>
        <v>5930000</v>
      </c>
      <c r="H69" s="121">
        <f t="shared" si="43"/>
        <v>472000</v>
      </c>
      <c r="I69" s="122">
        <f t="shared" si="43"/>
        <v>1772914</v>
      </c>
      <c r="J69" s="121">
        <f t="shared" si="43"/>
        <v>496000</v>
      </c>
      <c r="K69" s="122">
        <f t="shared" si="43"/>
        <v>800116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968000</v>
      </c>
      <c r="Q69" s="122">
        <f t="shared" si="37"/>
        <v>2573030</v>
      </c>
      <c r="R69" s="67">
        <f t="shared" si="38"/>
        <v>5.0847457627118651</v>
      </c>
      <c r="S69" s="68">
        <f t="shared" si="39"/>
        <v>-54.870004974860599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13.081081081081081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34.770675675675676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13858000</v>
      </c>
      <c r="C71" s="108"/>
      <c r="D71" s="108"/>
      <c r="E71" s="108">
        <f>$B71      +$C71      +$D71</f>
        <v>13858000</v>
      </c>
      <c r="F71" s="109">
        <v>13858000</v>
      </c>
      <c r="G71" s="110">
        <v>11358000</v>
      </c>
      <c r="H71" s="109">
        <v>4794000</v>
      </c>
      <c r="I71" s="110">
        <v>5560420</v>
      </c>
      <c r="J71" s="109">
        <v>3706000</v>
      </c>
      <c r="K71" s="110">
        <v>2989338</v>
      </c>
      <c r="L71" s="109"/>
      <c r="M71" s="110"/>
      <c r="N71" s="109"/>
      <c r="O71" s="110"/>
      <c r="P71" s="109">
        <f>$H71      +$J71      +$L71      +$N71</f>
        <v>8500000</v>
      </c>
      <c r="Q71" s="110">
        <f>$I71      +$K71      +$M71      +$O71</f>
        <v>8549758</v>
      </c>
      <c r="R71" s="54">
        <f>IF(($H71      =0),0,((($J71      -$H71      )/$H71      )*100))</f>
        <v>-22.695035460992909</v>
      </c>
      <c r="S71" s="55">
        <f>IF(($I71      =0),0,((($K71      -$I71      )/$I71      )*100))</f>
        <v>-46.238989141108043</v>
      </c>
      <c r="T71" s="54">
        <f>IF(($E71      =0),0,(($P71      /$E71      )*100))</f>
        <v>61.336412180689862</v>
      </c>
      <c r="U71" s="56">
        <f>IF(($E71      =0),0,(($Q71      /$E71      )*100))</f>
        <v>61.695468321547118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13858000</v>
      </c>
      <c r="C73" s="117">
        <f>SUM(C71:C72)</f>
        <v>0</v>
      </c>
      <c r="D73" s="117"/>
      <c r="E73" s="117">
        <f>$B73      +$C73      +$D73</f>
        <v>13858000</v>
      </c>
      <c r="F73" s="118">
        <f t="shared" ref="F73:O73" si="44">SUM(F71:F72)</f>
        <v>13858000</v>
      </c>
      <c r="G73" s="119">
        <f t="shared" si="44"/>
        <v>11358000</v>
      </c>
      <c r="H73" s="118">
        <f t="shared" si="44"/>
        <v>4794000</v>
      </c>
      <c r="I73" s="119">
        <f t="shared" si="44"/>
        <v>5560420</v>
      </c>
      <c r="J73" s="118">
        <f t="shared" si="44"/>
        <v>3706000</v>
      </c>
      <c r="K73" s="119">
        <f t="shared" si="44"/>
        <v>2989338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8500000</v>
      </c>
      <c r="Q73" s="119">
        <f>$I73      +$K73      +$M73      +$O73</f>
        <v>8549758</v>
      </c>
      <c r="R73" s="63">
        <f>IF(($H73      =0),0,((($J73      -$H73      )/$H73      )*100))</f>
        <v>-22.695035460992909</v>
      </c>
      <c r="S73" s="64">
        <f>IF(($I73      =0),0,((($K73      -$I73      )/$I73      )*100))</f>
        <v>-46.238989141108043</v>
      </c>
      <c r="T73" s="63">
        <f>IF(($E71      =0),0,(($P71      /$E71      )*100))</f>
        <v>61.336412180689862</v>
      </c>
      <c r="U73" s="65">
        <f>IF($E71   =0,0,($Q71   /$E71 )*100)</f>
        <v>61.695468321547118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13858000</v>
      </c>
      <c r="C74" s="120">
        <f>SUM(C71:C72)</f>
        <v>0</v>
      </c>
      <c r="D74" s="120"/>
      <c r="E74" s="120">
        <f>$B74      +$C74      +$D74</f>
        <v>13858000</v>
      </c>
      <c r="F74" s="121">
        <f t="shared" ref="F74:O74" si="45">SUM(F71:F72)</f>
        <v>13858000</v>
      </c>
      <c r="G74" s="122">
        <f t="shared" si="45"/>
        <v>11358000</v>
      </c>
      <c r="H74" s="121">
        <f t="shared" si="45"/>
        <v>4794000</v>
      </c>
      <c r="I74" s="122">
        <f t="shared" si="45"/>
        <v>5560420</v>
      </c>
      <c r="J74" s="121">
        <f t="shared" si="45"/>
        <v>3706000</v>
      </c>
      <c r="K74" s="122">
        <f t="shared" si="45"/>
        <v>2989338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8500000</v>
      </c>
      <c r="Q74" s="122">
        <f>$I74      +$K74      +$M74      +$O74</f>
        <v>8549758</v>
      </c>
      <c r="R74" s="67">
        <f>IF(($H74      =0),0,((($J74      -$H74      )/$H74      )*100))</f>
        <v>-22.695035460992909</v>
      </c>
      <c r="S74" s="68">
        <f>IF(($I74      =0),0,((($K74      -$I74      )/$I74      )*100))</f>
        <v>-46.238989141108043</v>
      </c>
      <c r="T74" s="67">
        <f>IF(($E71      =0),0,(($P71      /$E71      )*100))</f>
        <v>61.336412180689862</v>
      </c>
      <c r="U74" s="71">
        <f>IF($E71   =0,0,($Q71   /$E71 )*100)</f>
        <v>61.695468321547118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37108000</v>
      </c>
      <c r="C75" s="120">
        <f>SUM(C9:C16,C19:C25,C28:C31,C34,C37:C41,C44:C54,C57:C60,C63:C67,C71:C72)</f>
        <v>0</v>
      </c>
      <c r="D75" s="120"/>
      <c r="E75" s="120">
        <f>$B75      +$C75      +$D75</f>
        <v>37108000</v>
      </c>
      <c r="F75" s="121">
        <f t="shared" ref="F75:O75" si="46">SUM(F9:F16,F19:F25,F28:F31,F34,F37:F41,F44:F54,F57:F60,F63:F67,F71:F72)</f>
        <v>35669000</v>
      </c>
      <c r="G75" s="122">
        <f t="shared" si="46"/>
        <v>17288000</v>
      </c>
      <c r="H75" s="121">
        <f t="shared" si="46"/>
        <v>5266000</v>
      </c>
      <c r="I75" s="122">
        <f t="shared" si="46"/>
        <v>7333334</v>
      </c>
      <c r="J75" s="121">
        <f t="shared" si="46"/>
        <v>4202000</v>
      </c>
      <c r="K75" s="122">
        <f t="shared" si="46"/>
        <v>3789454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9468000</v>
      </c>
      <c r="Q75" s="122">
        <f>$I75      +$K75      +$M75      +$O75</f>
        <v>11122788</v>
      </c>
      <c r="R75" s="67">
        <f>IF(($H75      =0),0,((($J75      -$H75      )/$H75      )*100))</f>
        <v>-20.205089251804026</v>
      </c>
      <c r="S75" s="68">
        <f>IF(($I75      =0),0,((($K75      -$I75      )/$I75      )*100))</f>
        <v>-48.32563197039709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44.538526672311605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52.322833756703361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MX+K/VLrfbHF18f9pcDeU34zMCOvpNtkimIXKvDhRCeG29GpPWpebW6XQ24B3jpj7pnAObrhb3NqlDzE97yfQ==" saltValue="QLNr0jG2W59KlkTO7R3Tj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2400000</v>
      </c>
      <c r="C10" s="108"/>
      <c r="D10" s="108"/>
      <c r="E10" s="108">
        <f t="shared" ref="E10:E17" si="0">$B10      +$C10      +$D10</f>
        <v>2400000</v>
      </c>
      <c r="F10" s="109">
        <v>2400000</v>
      </c>
      <c r="G10" s="110">
        <v>2400000</v>
      </c>
      <c r="H10" s="109">
        <v>1298000</v>
      </c>
      <c r="I10" s="110">
        <v>1350525</v>
      </c>
      <c r="J10" s="109">
        <v>106000</v>
      </c>
      <c r="K10" s="110">
        <v>-91300</v>
      </c>
      <c r="L10" s="109"/>
      <c r="M10" s="110"/>
      <c r="N10" s="109"/>
      <c r="O10" s="110"/>
      <c r="P10" s="109">
        <f t="shared" ref="P10:P17" si="1">$H10      +$J10      +$L10      +$N10</f>
        <v>1404000</v>
      </c>
      <c r="Q10" s="110">
        <f t="shared" ref="Q10:Q17" si="2">$I10      +$K10      +$M10      +$O10</f>
        <v>1259225</v>
      </c>
      <c r="R10" s="54">
        <f t="shared" ref="R10:R17" si="3">IF(($H10      =0),0,((($J10      -$H10      )/$H10      )*100))</f>
        <v>-91.833590138674879</v>
      </c>
      <c r="S10" s="55">
        <f t="shared" ref="S10:S17" si="4">IF(($I10      =0),0,((($K10      -$I10      )/$I10      )*100))</f>
        <v>-106.76033394420688</v>
      </c>
      <c r="T10" s="54">
        <f t="shared" ref="T10:T16" si="5">IF(($E10      =0),0,(($P10      /$E10      )*100))</f>
        <v>58.5</v>
      </c>
      <c r="U10" s="56">
        <f t="shared" ref="U10:U16" si="6">IF(($E10      =0),0,(($Q10      /$E10      )*100))</f>
        <v>52.467708333333327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2400000</v>
      </c>
      <c r="C17" s="111">
        <f>SUM(C9:C16)</f>
        <v>0</v>
      </c>
      <c r="D17" s="111"/>
      <c r="E17" s="111">
        <f t="shared" si="0"/>
        <v>2400000</v>
      </c>
      <c r="F17" s="112">
        <f t="shared" ref="F17:O17" si="7">SUM(F9:F16)</f>
        <v>2400000</v>
      </c>
      <c r="G17" s="113">
        <f t="shared" si="7"/>
        <v>2400000</v>
      </c>
      <c r="H17" s="112">
        <f t="shared" si="7"/>
        <v>1298000</v>
      </c>
      <c r="I17" s="113">
        <f t="shared" si="7"/>
        <v>1350525</v>
      </c>
      <c r="J17" s="112">
        <f t="shared" si="7"/>
        <v>106000</v>
      </c>
      <c r="K17" s="113">
        <f t="shared" si="7"/>
        <v>-91300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1404000</v>
      </c>
      <c r="Q17" s="113">
        <f t="shared" si="2"/>
        <v>1259225</v>
      </c>
      <c r="R17" s="58">
        <f t="shared" si="3"/>
        <v>-91.833590138674879</v>
      </c>
      <c r="S17" s="59">
        <f t="shared" si="4"/>
        <v>-106.76033394420688</v>
      </c>
      <c r="T17" s="58">
        <f>IF((SUM($E9:$E14))=0,0,(P17/(SUM($E9:$E14))*100))</f>
        <v>58.5</v>
      </c>
      <c r="U17" s="60">
        <f>IF((SUM($E9:$E14))=0,0,(Q17/(SUM($E9:$E14))*100))</f>
        <v>52.467708333333327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15558000</v>
      </c>
      <c r="C23" s="108"/>
      <c r="D23" s="108"/>
      <c r="E23" s="108">
        <f t="shared" si="8"/>
        <v>15558000</v>
      </c>
      <c r="F23" s="109">
        <v>15558000</v>
      </c>
      <c r="G23" s="110">
        <v>4667000</v>
      </c>
      <c r="H23" s="109"/>
      <c r="I23" s="110">
        <v>840907</v>
      </c>
      <c r="J23" s="109">
        <v>3401000</v>
      </c>
      <c r="K23" s="110">
        <v>647721</v>
      </c>
      <c r="L23" s="109"/>
      <c r="M23" s="110"/>
      <c r="N23" s="109"/>
      <c r="O23" s="110"/>
      <c r="P23" s="109">
        <f t="shared" si="9"/>
        <v>3401000</v>
      </c>
      <c r="Q23" s="110">
        <f t="shared" si="10"/>
        <v>1488628</v>
      </c>
      <c r="R23" s="54">
        <f t="shared" si="11"/>
        <v>0</v>
      </c>
      <c r="S23" s="55">
        <f t="shared" si="12"/>
        <v>-22.973527393635681</v>
      </c>
      <c r="T23" s="54">
        <f t="shared" si="13"/>
        <v>21.860136264301325</v>
      </c>
      <c r="U23" s="56">
        <f t="shared" si="14"/>
        <v>9.568247846766937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15558000</v>
      </c>
      <c r="C26" s="111">
        <f>SUM(C19:C25)</f>
        <v>0</v>
      </c>
      <c r="D26" s="111"/>
      <c r="E26" s="111">
        <f t="shared" si="8"/>
        <v>15558000</v>
      </c>
      <c r="F26" s="112">
        <f t="shared" ref="F26:O26" si="15">SUM(F19:F25)</f>
        <v>15558000</v>
      </c>
      <c r="G26" s="113">
        <f t="shared" si="15"/>
        <v>4667000</v>
      </c>
      <c r="H26" s="112">
        <f t="shared" si="15"/>
        <v>0</v>
      </c>
      <c r="I26" s="113">
        <f t="shared" si="15"/>
        <v>840907</v>
      </c>
      <c r="J26" s="112">
        <f t="shared" si="15"/>
        <v>3401000</v>
      </c>
      <c r="K26" s="113">
        <f t="shared" si="15"/>
        <v>647721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3401000</v>
      </c>
      <c r="Q26" s="113">
        <f t="shared" si="10"/>
        <v>1488628</v>
      </c>
      <c r="R26" s="58">
        <f t="shared" si="11"/>
        <v>0</v>
      </c>
      <c r="S26" s="59">
        <f t="shared" si="12"/>
        <v>-22.973527393635681</v>
      </c>
      <c r="T26" s="58">
        <f>IF(($E26-$E21-$E25)   =0,0,($P26   /($E26-$E21-$E25)   )*100)</f>
        <v>21.860136264301325</v>
      </c>
      <c r="U26" s="60">
        <f>IF(($E26-$E21-$E25)   =0,0,($Q26   /($E26-$E21-$E25)   )*100)</f>
        <v>9.568247846766937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1643000</v>
      </c>
      <c r="C34" s="108"/>
      <c r="D34" s="108"/>
      <c r="E34" s="108">
        <f>$B34      +$C34      +$D34</f>
        <v>1643000</v>
      </c>
      <c r="F34" s="109">
        <v>1643000</v>
      </c>
      <c r="G34" s="110">
        <v>1149000</v>
      </c>
      <c r="H34" s="109">
        <v>410000</v>
      </c>
      <c r="I34" s="110">
        <v>721242</v>
      </c>
      <c r="J34" s="109">
        <v>144000</v>
      </c>
      <c r="K34" s="110">
        <v>297606</v>
      </c>
      <c r="L34" s="109"/>
      <c r="M34" s="110"/>
      <c r="N34" s="109"/>
      <c r="O34" s="110"/>
      <c r="P34" s="109">
        <f>$H34      +$J34      +$L34      +$N34</f>
        <v>554000</v>
      </c>
      <c r="Q34" s="110">
        <f>$I34      +$K34      +$M34      +$O34</f>
        <v>1018848</v>
      </c>
      <c r="R34" s="54">
        <f>IF(($H34      =0),0,((($J34      -$H34      )/$H34      )*100))</f>
        <v>-64.878048780487802</v>
      </c>
      <c r="S34" s="55">
        <f>IF(($I34      =0),0,((($K34      -$I34      )/$I34      )*100))</f>
        <v>-58.737011987654633</v>
      </c>
      <c r="T34" s="54">
        <f>IF(($E34      =0),0,(($P34      /$E34      )*100))</f>
        <v>33.718807060255628</v>
      </c>
      <c r="U34" s="56">
        <f>IF(($E34      =0),0,(($Q34      /$E34      )*100))</f>
        <v>62.011442483262321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1643000</v>
      </c>
      <c r="C35" s="111">
        <f>C34</f>
        <v>0</v>
      </c>
      <c r="D35" s="111"/>
      <c r="E35" s="111">
        <f>$B35      +$C35      +$D35</f>
        <v>1643000</v>
      </c>
      <c r="F35" s="112">
        <f t="shared" ref="F35:O35" si="17">F34</f>
        <v>1643000</v>
      </c>
      <c r="G35" s="113">
        <f t="shared" si="17"/>
        <v>1149000</v>
      </c>
      <c r="H35" s="112">
        <f t="shared" si="17"/>
        <v>410000</v>
      </c>
      <c r="I35" s="113">
        <f t="shared" si="17"/>
        <v>721242</v>
      </c>
      <c r="J35" s="112">
        <f t="shared" si="17"/>
        <v>144000</v>
      </c>
      <c r="K35" s="113">
        <f t="shared" si="17"/>
        <v>297606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554000</v>
      </c>
      <c r="Q35" s="113">
        <f>$I35      +$K35      +$M35      +$O35</f>
        <v>1018848</v>
      </c>
      <c r="R35" s="58">
        <f>IF(($H35      =0),0,((($J35      -$H35      )/$H35      )*100))</f>
        <v>-64.878048780487802</v>
      </c>
      <c r="S35" s="59">
        <f>IF(($I35      =0),0,((($K35      -$I35      )/$I35      )*100))</f>
        <v>-58.737011987654633</v>
      </c>
      <c r="T35" s="58">
        <f>IF($E35   =0,0,($P35   /$E35   )*100)</f>
        <v>33.718807060255628</v>
      </c>
      <c r="U35" s="60">
        <f>IF($E35   =0,0,($Q35   /$E35   )*100)</f>
        <v>62.011442483262321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3092000</v>
      </c>
      <c r="C37" s="108"/>
      <c r="D37" s="108"/>
      <c r="E37" s="108">
        <f t="shared" ref="E37:E42" si="18">$B37      +$C37      +$D37</f>
        <v>3092000</v>
      </c>
      <c r="F37" s="109">
        <v>3092000</v>
      </c>
      <c r="G37" s="110">
        <v>1391000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3092000</v>
      </c>
      <c r="C42" s="111">
        <f>SUM(C37:C41)</f>
        <v>0</v>
      </c>
      <c r="D42" s="111"/>
      <c r="E42" s="111">
        <f t="shared" si="18"/>
        <v>3092000</v>
      </c>
      <c r="F42" s="112">
        <f t="shared" ref="F42:O42" si="25">SUM(F37:F41)</f>
        <v>3092000</v>
      </c>
      <c r="G42" s="113">
        <f t="shared" si="25"/>
        <v>1391000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22693000</v>
      </c>
      <c r="C69" s="120">
        <f>SUM(C9:C16,C19:C25,C28:C31,C34,C37:C41,C44:C54,C57:C60,C63:C67)</f>
        <v>0</v>
      </c>
      <c r="D69" s="120"/>
      <c r="E69" s="120">
        <f t="shared" si="35"/>
        <v>22693000</v>
      </c>
      <c r="F69" s="121">
        <f t="shared" ref="F69:O69" si="43">SUM(F9:F16,F19:F25,F28:F31,F34,F37:F41,F44:F54,F57:F60,F63:F67)</f>
        <v>22693000</v>
      </c>
      <c r="G69" s="122">
        <f t="shared" si="43"/>
        <v>9607000</v>
      </c>
      <c r="H69" s="121">
        <f t="shared" si="43"/>
        <v>1708000</v>
      </c>
      <c r="I69" s="122">
        <f t="shared" si="43"/>
        <v>2912674</v>
      </c>
      <c r="J69" s="121">
        <f t="shared" si="43"/>
        <v>3651000</v>
      </c>
      <c r="K69" s="122">
        <f t="shared" si="43"/>
        <v>854027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5359000</v>
      </c>
      <c r="Q69" s="122">
        <f t="shared" si="37"/>
        <v>3766701</v>
      </c>
      <c r="R69" s="67">
        <f t="shared" si="38"/>
        <v>113.75878220140517</v>
      </c>
      <c r="S69" s="68">
        <f t="shared" si="39"/>
        <v>-70.678936262691948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23.615211739302868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16.598514960560525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13452000</v>
      </c>
      <c r="C71" s="108"/>
      <c r="D71" s="108"/>
      <c r="E71" s="108">
        <f>$B71      +$C71      +$D71</f>
        <v>13452000</v>
      </c>
      <c r="F71" s="109">
        <v>13452000</v>
      </c>
      <c r="G71" s="110">
        <v>3167000</v>
      </c>
      <c r="H71" s="109">
        <v>736000</v>
      </c>
      <c r="I71" s="110">
        <v>1900257</v>
      </c>
      <c r="J71" s="109"/>
      <c r="K71" s="110">
        <v>-306006</v>
      </c>
      <c r="L71" s="109"/>
      <c r="M71" s="110"/>
      <c r="N71" s="109"/>
      <c r="O71" s="110"/>
      <c r="P71" s="109">
        <f>$H71      +$J71      +$L71      +$N71</f>
        <v>736000</v>
      </c>
      <c r="Q71" s="110">
        <f>$I71      +$K71      +$M71      +$O71</f>
        <v>1594251</v>
      </c>
      <c r="R71" s="54">
        <f>IF(($H71      =0),0,((($J71      -$H71      )/$H71      )*100))</f>
        <v>-100</v>
      </c>
      <c r="S71" s="55">
        <f>IF(($I71      =0),0,((($K71      -$I71      )/$I71      )*100))</f>
        <v>-116.10340075053006</v>
      </c>
      <c r="T71" s="54">
        <f>IF(($E71      =0),0,(($P71      /$E71      )*100))</f>
        <v>5.4713053820993158</v>
      </c>
      <c r="U71" s="56">
        <f>IF(($E71      =0),0,(($Q71      /$E71      )*100))</f>
        <v>11.851404995539697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13452000</v>
      </c>
      <c r="C73" s="117">
        <f>SUM(C71:C72)</f>
        <v>0</v>
      </c>
      <c r="D73" s="117"/>
      <c r="E73" s="117">
        <f>$B73      +$C73      +$D73</f>
        <v>13452000</v>
      </c>
      <c r="F73" s="118">
        <f t="shared" ref="F73:O73" si="44">SUM(F71:F72)</f>
        <v>13452000</v>
      </c>
      <c r="G73" s="119">
        <f t="shared" si="44"/>
        <v>3167000</v>
      </c>
      <c r="H73" s="118">
        <f t="shared" si="44"/>
        <v>736000</v>
      </c>
      <c r="I73" s="119">
        <f t="shared" si="44"/>
        <v>1900257</v>
      </c>
      <c r="J73" s="118">
        <f t="shared" si="44"/>
        <v>0</v>
      </c>
      <c r="K73" s="119">
        <f t="shared" si="44"/>
        <v>-306006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736000</v>
      </c>
      <c r="Q73" s="119">
        <f>$I73      +$K73      +$M73      +$O73</f>
        <v>1594251</v>
      </c>
      <c r="R73" s="63">
        <f>IF(($H73      =0),0,((($J73      -$H73      )/$H73      )*100))</f>
        <v>-100</v>
      </c>
      <c r="S73" s="64">
        <f>IF(($I73      =0),0,((($K73      -$I73      )/$I73      )*100))</f>
        <v>-116.10340075053006</v>
      </c>
      <c r="T73" s="63">
        <f>IF(($E71      =0),0,(($P71      /$E71      )*100))</f>
        <v>5.4713053820993158</v>
      </c>
      <c r="U73" s="65">
        <f>IF($E71   =0,0,($Q71   /$E71 )*100)</f>
        <v>11.851404995539697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13452000</v>
      </c>
      <c r="C74" s="120">
        <f>SUM(C71:C72)</f>
        <v>0</v>
      </c>
      <c r="D74" s="120"/>
      <c r="E74" s="120">
        <f>$B74      +$C74      +$D74</f>
        <v>13452000</v>
      </c>
      <c r="F74" s="121">
        <f t="shared" ref="F74:O74" si="45">SUM(F71:F72)</f>
        <v>13452000</v>
      </c>
      <c r="G74" s="122">
        <f t="shared" si="45"/>
        <v>3167000</v>
      </c>
      <c r="H74" s="121">
        <f t="shared" si="45"/>
        <v>736000</v>
      </c>
      <c r="I74" s="122">
        <f t="shared" si="45"/>
        <v>1900257</v>
      </c>
      <c r="J74" s="121">
        <f t="shared" si="45"/>
        <v>0</v>
      </c>
      <c r="K74" s="122">
        <f t="shared" si="45"/>
        <v>-306006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736000</v>
      </c>
      <c r="Q74" s="122">
        <f>$I74      +$K74      +$M74      +$O74</f>
        <v>1594251</v>
      </c>
      <c r="R74" s="67">
        <f>IF(($H74      =0),0,((($J74      -$H74      )/$H74      )*100))</f>
        <v>-100</v>
      </c>
      <c r="S74" s="68">
        <f>IF(($I74      =0),0,((($K74      -$I74      )/$I74      )*100))</f>
        <v>-116.10340075053006</v>
      </c>
      <c r="T74" s="67">
        <f>IF(($E71      =0),0,(($P71      /$E71      )*100))</f>
        <v>5.4713053820993158</v>
      </c>
      <c r="U74" s="71">
        <f>IF($E71   =0,0,($Q71   /$E71 )*100)</f>
        <v>11.851404995539697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36145000</v>
      </c>
      <c r="C75" s="120">
        <f>SUM(C9:C16,C19:C25,C28:C31,C34,C37:C41,C44:C54,C57:C60,C63:C67,C71:C72)</f>
        <v>0</v>
      </c>
      <c r="D75" s="120"/>
      <c r="E75" s="120">
        <f>$B75      +$C75      +$D75</f>
        <v>36145000</v>
      </c>
      <c r="F75" s="121">
        <f t="shared" ref="F75:O75" si="46">SUM(F9:F16,F19:F25,F28:F31,F34,F37:F41,F44:F54,F57:F60,F63:F67,F71:F72)</f>
        <v>36145000</v>
      </c>
      <c r="G75" s="122">
        <f t="shared" si="46"/>
        <v>12774000</v>
      </c>
      <c r="H75" s="121">
        <f t="shared" si="46"/>
        <v>2444000</v>
      </c>
      <c r="I75" s="122">
        <f t="shared" si="46"/>
        <v>4812931</v>
      </c>
      <c r="J75" s="121">
        <f t="shared" si="46"/>
        <v>3651000</v>
      </c>
      <c r="K75" s="122">
        <f t="shared" si="46"/>
        <v>548021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6095000</v>
      </c>
      <c r="Q75" s="122">
        <f>$I75      +$K75      +$M75      +$O75</f>
        <v>5360952</v>
      </c>
      <c r="R75" s="67">
        <f>IF(($H75      =0),0,((($J75      -$H75      )/$H75      )*100))</f>
        <v>49.38625204582651</v>
      </c>
      <c r="S75" s="68">
        <f>IF(($I75      =0),0,((($K75      -$I75      )/$I75      )*100))</f>
        <v>-88.613570400240519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16.862636602572969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14.831794162401438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tRMjjeSWXhaOx0MrCjEgjKzZtmRw0FES6OZKv1ubkJVBvOjlqSNAA8THNeTlO617pf483GRTb2KPPPl3Z+LJA==" saltValue="vKxrOCpAjWmcAGn4nFnGL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224000</v>
      </c>
      <c r="I10" s="110">
        <v>304602</v>
      </c>
      <c r="J10" s="109">
        <v>165000</v>
      </c>
      <c r="K10" s="110">
        <v>535021</v>
      </c>
      <c r="L10" s="109"/>
      <c r="M10" s="110"/>
      <c r="N10" s="109"/>
      <c r="O10" s="110"/>
      <c r="P10" s="109">
        <f t="shared" ref="P10:P17" si="1">$H10      +$J10      +$L10      +$N10</f>
        <v>389000</v>
      </c>
      <c r="Q10" s="110">
        <f t="shared" ref="Q10:Q17" si="2">$I10      +$K10      +$M10      +$O10</f>
        <v>839623</v>
      </c>
      <c r="R10" s="54">
        <f t="shared" ref="R10:R17" si="3">IF(($H10      =0),0,((($J10      -$H10      )/$H10      )*100))</f>
        <v>-26.339285714285715</v>
      </c>
      <c r="S10" s="55">
        <f t="shared" ref="S10:S17" si="4">IF(($I10      =0),0,((($K10      -$I10      )/$I10      )*100))</f>
        <v>75.645924846192742</v>
      </c>
      <c r="T10" s="54">
        <f t="shared" ref="T10:T16" si="5">IF(($E10      =0),0,(($P10      /$E10      )*100))</f>
        <v>19.45</v>
      </c>
      <c r="U10" s="56">
        <f t="shared" ref="U10:U16" si="6">IF(($E10      =0),0,(($Q10      /$E10      )*100))</f>
        <v>41.98115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30000000</v>
      </c>
      <c r="C14" s="108"/>
      <c r="D14" s="108"/>
      <c r="E14" s="108">
        <f t="shared" si="0"/>
        <v>30000000</v>
      </c>
      <c r="F14" s="109">
        <v>30000000</v>
      </c>
      <c r="G14" s="110">
        <v>26000000</v>
      </c>
      <c r="H14" s="109">
        <v>10224000</v>
      </c>
      <c r="I14" s="110">
        <v>6094061</v>
      </c>
      <c r="J14" s="109">
        <v>5774000</v>
      </c>
      <c r="K14" s="110">
        <v>11686126</v>
      </c>
      <c r="L14" s="109"/>
      <c r="M14" s="110"/>
      <c r="N14" s="109"/>
      <c r="O14" s="110"/>
      <c r="P14" s="109">
        <f t="shared" si="1"/>
        <v>15998000</v>
      </c>
      <c r="Q14" s="110">
        <f t="shared" si="2"/>
        <v>17780187</v>
      </c>
      <c r="R14" s="54">
        <f t="shared" si="3"/>
        <v>-43.52503912363067</v>
      </c>
      <c r="S14" s="55">
        <f t="shared" si="4"/>
        <v>91.762537329376912</v>
      </c>
      <c r="T14" s="54">
        <f t="shared" si="5"/>
        <v>53.326666666666668</v>
      </c>
      <c r="U14" s="56">
        <f t="shared" si="6"/>
        <v>59.267289999999996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2500000</v>
      </c>
      <c r="C15" s="108"/>
      <c r="D15" s="108"/>
      <c r="E15" s="108">
        <f t="shared" si="0"/>
        <v>2500000</v>
      </c>
      <c r="F15" s="109">
        <v>2500000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34500000</v>
      </c>
      <c r="C17" s="111">
        <f>SUM(C9:C16)</f>
        <v>0</v>
      </c>
      <c r="D17" s="111"/>
      <c r="E17" s="111">
        <f t="shared" si="0"/>
        <v>34500000</v>
      </c>
      <c r="F17" s="112">
        <f t="shared" ref="F17:O17" si="7">SUM(F9:F16)</f>
        <v>34500000</v>
      </c>
      <c r="G17" s="113">
        <f t="shared" si="7"/>
        <v>28000000</v>
      </c>
      <c r="H17" s="112">
        <f t="shared" si="7"/>
        <v>10448000</v>
      </c>
      <c r="I17" s="113">
        <f t="shared" si="7"/>
        <v>6398663</v>
      </c>
      <c r="J17" s="112">
        <f t="shared" si="7"/>
        <v>5939000</v>
      </c>
      <c r="K17" s="113">
        <f t="shared" si="7"/>
        <v>12221147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16387000</v>
      </c>
      <c r="Q17" s="113">
        <f t="shared" si="2"/>
        <v>18619810</v>
      </c>
      <c r="R17" s="58">
        <f t="shared" si="3"/>
        <v>-43.156584992343035</v>
      </c>
      <c r="S17" s="59">
        <f t="shared" si="4"/>
        <v>90.995321991484772</v>
      </c>
      <c r="T17" s="58">
        <f>IF((SUM($E9:$E14))=0,0,(P17/(SUM($E9:$E14))*100))</f>
        <v>51.209375000000001</v>
      </c>
      <c r="U17" s="60">
        <f>IF((SUM($E9:$E14))=0,0,(Q17/(SUM($E9:$E14))*100))</f>
        <v>58.186906250000007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13214000</v>
      </c>
      <c r="C23" s="108"/>
      <c r="D23" s="108"/>
      <c r="E23" s="108">
        <f t="shared" si="8"/>
        <v>13214000</v>
      </c>
      <c r="F23" s="109">
        <v>13214000</v>
      </c>
      <c r="G23" s="110">
        <v>3964000</v>
      </c>
      <c r="H23" s="109"/>
      <c r="I23" s="110"/>
      <c r="J23" s="109">
        <v>2959000</v>
      </c>
      <c r="K23" s="110">
        <v>4363785</v>
      </c>
      <c r="L23" s="109"/>
      <c r="M23" s="110"/>
      <c r="N23" s="109"/>
      <c r="O23" s="110"/>
      <c r="P23" s="109">
        <f t="shared" si="9"/>
        <v>2959000</v>
      </c>
      <c r="Q23" s="110">
        <f t="shared" si="10"/>
        <v>4363785</v>
      </c>
      <c r="R23" s="54">
        <f t="shared" si="11"/>
        <v>0</v>
      </c>
      <c r="S23" s="55">
        <f t="shared" si="12"/>
        <v>0</v>
      </c>
      <c r="T23" s="54">
        <f t="shared" si="13"/>
        <v>22.392916603602238</v>
      </c>
      <c r="U23" s="56">
        <f t="shared" si="14"/>
        <v>33.023951869229606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13214000</v>
      </c>
      <c r="C26" s="111">
        <f>SUM(C19:C25)</f>
        <v>0</v>
      </c>
      <c r="D26" s="111"/>
      <c r="E26" s="111">
        <f t="shared" si="8"/>
        <v>13214000</v>
      </c>
      <c r="F26" s="112">
        <f t="shared" ref="F26:O26" si="15">SUM(F19:F25)</f>
        <v>13214000</v>
      </c>
      <c r="G26" s="113">
        <f t="shared" si="15"/>
        <v>3964000</v>
      </c>
      <c r="H26" s="112">
        <f t="shared" si="15"/>
        <v>0</v>
      </c>
      <c r="I26" s="113">
        <f t="shared" si="15"/>
        <v>0</v>
      </c>
      <c r="J26" s="112">
        <f t="shared" si="15"/>
        <v>2959000</v>
      </c>
      <c r="K26" s="113">
        <f t="shared" si="15"/>
        <v>4363785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2959000</v>
      </c>
      <c r="Q26" s="113">
        <f t="shared" si="10"/>
        <v>4363785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22.392916603602238</v>
      </c>
      <c r="U26" s="60">
        <f>IF(($E26-$E21-$E25)   =0,0,($Q26   /($E26-$E21-$E25)   )*100)</f>
        <v>33.023951869229606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100000000</v>
      </c>
      <c r="C30" s="108"/>
      <c r="D30" s="108"/>
      <c r="E30" s="108">
        <f>$B30      +$C30      +$D30</f>
        <v>100000000</v>
      </c>
      <c r="F30" s="109">
        <v>100000000</v>
      </c>
      <c r="G30" s="110">
        <v>60000000</v>
      </c>
      <c r="H30" s="109">
        <v>2280000</v>
      </c>
      <c r="I30" s="110">
        <v>2543625</v>
      </c>
      <c r="J30" s="109">
        <v>677000</v>
      </c>
      <c r="K30" s="110">
        <v>98936</v>
      </c>
      <c r="L30" s="109"/>
      <c r="M30" s="110"/>
      <c r="N30" s="109"/>
      <c r="O30" s="110"/>
      <c r="P30" s="109">
        <f>$H30      +$J30      +$L30      +$N30</f>
        <v>2957000</v>
      </c>
      <c r="Q30" s="110">
        <f>$I30      +$K30      +$M30      +$O30</f>
        <v>2642561</v>
      </c>
      <c r="R30" s="54">
        <f>IF(($H30      =0),0,((($J30      -$H30      )/$H30      )*100))</f>
        <v>-70.307017543859658</v>
      </c>
      <c r="S30" s="55">
        <f>IF(($I30      =0),0,((($K30      -$I30      )/$I30      )*100))</f>
        <v>-96.110432945107874</v>
      </c>
      <c r="T30" s="54">
        <f>IF(($E30      =0),0,(($P30      /$E30      )*100))</f>
        <v>2.9569999999999999</v>
      </c>
      <c r="U30" s="56">
        <f>IF(($E30      =0),0,(($Q30      /$E30      )*100))</f>
        <v>2.6425609999999997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100000000</v>
      </c>
      <c r="C32" s="111">
        <f>SUM(C28:C31)</f>
        <v>0</v>
      </c>
      <c r="D32" s="111"/>
      <c r="E32" s="111">
        <f>$B32      +$C32      +$D32</f>
        <v>100000000</v>
      </c>
      <c r="F32" s="112">
        <f t="shared" ref="F32:O32" si="16">SUM(F28:F31)</f>
        <v>100000000</v>
      </c>
      <c r="G32" s="113">
        <f t="shared" si="16"/>
        <v>60000000</v>
      </c>
      <c r="H32" s="112">
        <f t="shared" si="16"/>
        <v>2280000</v>
      </c>
      <c r="I32" s="113">
        <f t="shared" si="16"/>
        <v>2543625</v>
      </c>
      <c r="J32" s="112">
        <f t="shared" si="16"/>
        <v>677000</v>
      </c>
      <c r="K32" s="113">
        <f t="shared" si="16"/>
        <v>98936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2957000</v>
      </c>
      <c r="Q32" s="113">
        <f>$I32      +$K32      +$M32      +$O32</f>
        <v>2642561</v>
      </c>
      <c r="R32" s="58">
        <f>IF(($H32      =0),0,((($J32      -$H32      )/$H32      )*100))</f>
        <v>-70.307017543859658</v>
      </c>
      <c r="S32" s="59">
        <f>IF(($I32      =0),0,((($K32      -$I32      )/$I32      )*100))</f>
        <v>-96.110432945107874</v>
      </c>
      <c r="T32" s="58">
        <f>IF($E32   =0,0,($P32   /$E32   )*100)</f>
        <v>2.9569999999999999</v>
      </c>
      <c r="U32" s="60">
        <f>IF($E32   =0,0,($Q32   /$E32   )*100)</f>
        <v>2.6425609999999997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2624000</v>
      </c>
      <c r="C34" s="108"/>
      <c r="D34" s="108"/>
      <c r="E34" s="108">
        <f>$B34      +$C34      +$D34</f>
        <v>2624000</v>
      </c>
      <c r="F34" s="109">
        <v>2624000</v>
      </c>
      <c r="G34" s="110">
        <v>656000</v>
      </c>
      <c r="H34" s="109">
        <v>656000</v>
      </c>
      <c r="I34" s="110">
        <v>746364</v>
      </c>
      <c r="J34" s="109"/>
      <c r="K34" s="110">
        <v>132711</v>
      </c>
      <c r="L34" s="109"/>
      <c r="M34" s="110"/>
      <c r="N34" s="109"/>
      <c r="O34" s="110"/>
      <c r="P34" s="109">
        <f>$H34      +$J34      +$L34      +$N34</f>
        <v>656000</v>
      </c>
      <c r="Q34" s="110">
        <f>$I34      +$K34      +$M34      +$O34</f>
        <v>879075</v>
      </c>
      <c r="R34" s="54">
        <f>IF(($H34      =0),0,((($J34      -$H34      )/$H34      )*100))</f>
        <v>-100</v>
      </c>
      <c r="S34" s="55">
        <f>IF(($I34      =0),0,((($K34      -$I34      )/$I34      )*100))</f>
        <v>-82.218997700853734</v>
      </c>
      <c r="T34" s="54">
        <f>IF(($E34      =0),0,(($P34      /$E34      )*100))</f>
        <v>25</v>
      </c>
      <c r="U34" s="56">
        <f>IF(($E34      =0),0,(($Q34      /$E34      )*100))</f>
        <v>33.501333841463413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2624000</v>
      </c>
      <c r="C35" s="111">
        <f>C34</f>
        <v>0</v>
      </c>
      <c r="D35" s="111"/>
      <c r="E35" s="111">
        <f>$B35      +$C35      +$D35</f>
        <v>2624000</v>
      </c>
      <c r="F35" s="112">
        <f t="shared" ref="F35:O35" si="17">F34</f>
        <v>2624000</v>
      </c>
      <c r="G35" s="113">
        <f t="shared" si="17"/>
        <v>656000</v>
      </c>
      <c r="H35" s="112">
        <f t="shared" si="17"/>
        <v>656000</v>
      </c>
      <c r="I35" s="113">
        <f t="shared" si="17"/>
        <v>746364</v>
      </c>
      <c r="J35" s="112">
        <f t="shared" si="17"/>
        <v>0</v>
      </c>
      <c r="K35" s="113">
        <f t="shared" si="17"/>
        <v>132711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656000</v>
      </c>
      <c r="Q35" s="113">
        <f>$I35      +$K35      +$M35      +$O35</f>
        <v>879075</v>
      </c>
      <c r="R35" s="58">
        <f>IF(($H35      =0),0,((($J35      -$H35      )/$H35      )*100))</f>
        <v>-100</v>
      </c>
      <c r="S35" s="59">
        <f>IF(($I35      =0),0,((($K35      -$I35      )/$I35      )*100))</f>
        <v>-82.218997700853734</v>
      </c>
      <c r="T35" s="58">
        <f>IF($E35   =0,0,($P35   /$E35   )*100)</f>
        <v>25</v>
      </c>
      <c r="U35" s="60">
        <f>IF($E35   =0,0,($Q35   /$E35   )*100)</f>
        <v>33.501333841463413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4860000</v>
      </c>
      <c r="C38" s="108"/>
      <c r="D38" s="108"/>
      <c r="E38" s="108">
        <f t="shared" si="18"/>
        <v>4860000</v>
      </c>
      <c r="F38" s="109">
        <v>4419000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4860000</v>
      </c>
      <c r="C42" s="111">
        <f>SUM(C37:C41)</f>
        <v>0</v>
      </c>
      <c r="D42" s="111"/>
      <c r="E42" s="111">
        <f t="shared" si="18"/>
        <v>4860000</v>
      </c>
      <c r="F42" s="112">
        <f t="shared" ref="F42:O42" si="25">SUM(F37:F41)</f>
        <v>4419000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75000000</v>
      </c>
      <c r="C53" s="108"/>
      <c r="D53" s="108"/>
      <c r="E53" s="108">
        <f t="shared" si="26"/>
        <v>75000000</v>
      </c>
      <c r="F53" s="109">
        <v>75000000</v>
      </c>
      <c r="G53" s="110">
        <v>55000000</v>
      </c>
      <c r="H53" s="109">
        <v>8294000</v>
      </c>
      <c r="I53" s="110">
        <v>8917819</v>
      </c>
      <c r="J53" s="109">
        <v>30001000</v>
      </c>
      <c r="K53" s="110">
        <v>29681271</v>
      </c>
      <c r="L53" s="109"/>
      <c r="M53" s="110"/>
      <c r="N53" s="109"/>
      <c r="O53" s="110"/>
      <c r="P53" s="109">
        <f t="shared" si="27"/>
        <v>38295000</v>
      </c>
      <c r="Q53" s="110">
        <f t="shared" si="28"/>
        <v>38599090</v>
      </c>
      <c r="R53" s="54">
        <f t="shared" si="29"/>
        <v>261.71931516759105</v>
      </c>
      <c r="S53" s="55">
        <f t="shared" si="30"/>
        <v>232.83105431944739</v>
      </c>
      <c r="T53" s="54">
        <f t="shared" si="31"/>
        <v>51.06</v>
      </c>
      <c r="U53" s="56">
        <f t="shared" si="32"/>
        <v>51.465453333333336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75000000</v>
      </c>
      <c r="C55" s="111">
        <f>SUM(C44:C54)</f>
        <v>0</v>
      </c>
      <c r="D55" s="111"/>
      <c r="E55" s="111">
        <f t="shared" si="26"/>
        <v>75000000</v>
      </c>
      <c r="F55" s="112">
        <f t="shared" ref="F55:O55" si="33">SUM(F44:F54)</f>
        <v>75000000</v>
      </c>
      <c r="G55" s="113">
        <f t="shared" si="33"/>
        <v>55000000</v>
      </c>
      <c r="H55" s="112">
        <f t="shared" si="33"/>
        <v>8294000</v>
      </c>
      <c r="I55" s="113">
        <f t="shared" si="33"/>
        <v>8917819</v>
      </c>
      <c r="J55" s="112">
        <f t="shared" si="33"/>
        <v>30001000</v>
      </c>
      <c r="K55" s="113">
        <f t="shared" si="33"/>
        <v>29681271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38295000</v>
      </c>
      <c r="Q55" s="113">
        <f t="shared" si="28"/>
        <v>38599090</v>
      </c>
      <c r="R55" s="58">
        <f t="shared" si="29"/>
        <v>261.71931516759105</v>
      </c>
      <c r="S55" s="59">
        <f t="shared" si="30"/>
        <v>232.83105431944739</v>
      </c>
      <c r="T55" s="58">
        <f>IF((+$E45+$E47+$E49+$E50+$E53) =0,0,(P55   /(+$E45+$E47+$E49+$E50+$E53) )*100)</f>
        <v>51.06</v>
      </c>
      <c r="U55" s="60">
        <f>IF((+$E45+$E47+$E49+$E50+$E53) =0,0,(Q55   /(+$E45+$E47+$E49+$E50+$E53) )*100)</f>
        <v>51.465453333333336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230198000</v>
      </c>
      <c r="C69" s="120">
        <f>SUM(C9:C16,C19:C25,C28:C31,C34,C37:C41,C44:C54,C57:C60,C63:C67)</f>
        <v>0</v>
      </c>
      <c r="D69" s="120"/>
      <c r="E69" s="120">
        <f t="shared" si="35"/>
        <v>230198000</v>
      </c>
      <c r="F69" s="121">
        <f t="shared" ref="F69:O69" si="43">SUM(F9:F16,F19:F25,F28:F31,F34,F37:F41,F44:F54,F57:F60,F63:F67)</f>
        <v>229757000</v>
      </c>
      <c r="G69" s="122">
        <f t="shared" si="43"/>
        <v>147620000</v>
      </c>
      <c r="H69" s="121">
        <f t="shared" si="43"/>
        <v>21678000</v>
      </c>
      <c r="I69" s="122">
        <f t="shared" si="43"/>
        <v>18606471</v>
      </c>
      <c r="J69" s="121">
        <f t="shared" si="43"/>
        <v>39576000</v>
      </c>
      <c r="K69" s="122">
        <f t="shared" si="43"/>
        <v>46497850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61254000</v>
      </c>
      <c r="Q69" s="122">
        <f t="shared" si="37"/>
        <v>65104321</v>
      </c>
      <c r="R69" s="67">
        <f t="shared" si="38"/>
        <v>82.562967063382231</v>
      </c>
      <c r="S69" s="68">
        <f t="shared" si="39"/>
        <v>149.90149932246689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27.488130390687402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29.215986950161106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242657000</v>
      </c>
      <c r="C71" s="108"/>
      <c r="D71" s="108"/>
      <c r="E71" s="108">
        <f>$B71      +$C71      +$D71</f>
        <v>242657000</v>
      </c>
      <c r="F71" s="109">
        <v>242657000</v>
      </c>
      <c r="G71" s="110">
        <v>210000000</v>
      </c>
      <c r="H71" s="109">
        <v>47726000</v>
      </c>
      <c r="I71" s="110">
        <v>48540343</v>
      </c>
      <c r="J71" s="109">
        <v>12274000</v>
      </c>
      <c r="K71" s="110">
        <v>78055596</v>
      </c>
      <c r="L71" s="109"/>
      <c r="M71" s="110"/>
      <c r="N71" s="109"/>
      <c r="O71" s="110"/>
      <c r="P71" s="109">
        <f>$H71      +$J71      +$L71      +$N71</f>
        <v>60000000</v>
      </c>
      <c r="Q71" s="110">
        <f>$I71      +$K71      +$M71      +$O71</f>
        <v>126595939</v>
      </c>
      <c r="R71" s="54">
        <f>IF(($H71      =0),0,((($J71      -$H71      )/$H71      )*100))</f>
        <v>-74.282361815362691</v>
      </c>
      <c r="S71" s="55">
        <f>IF(($I71      =0),0,((($K71      -$I71      )/$I71      )*100))</f>
        <v>60.805612766271558</v>
      </c>
      <c r="T71" s="54">
        <f>IF(($E71      =0),0,(($P71      /$E71      )*100))</f>
        <v>24.726259699905629</v>
      </c>
      <c r="U71" s="56">
        <f>IF(($E71      =0),0,(($Q71      /$E71      )*100))</f>
        <v>52.170734411123519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242657000</v>
      </c>
      <c r="C73" s="117">
        <f>SUM(C71:C72)</f>
        <v>0</v>
      </c>
      <c r="D73" s="117"/>
      <c r="E73" s="117">
        <f>$B73      +$C73      +$D73</f>
        <v>242657000</v>
      </c>
      <c r="F73" s="118">
        <f t="shared" ref="F73:O73" si="44">SUM(F71:F72)</f>
        <v>242657000</v>
      </c>
      <c r="G73" s="119">
        <f t="shared" si="44"/>
        <v>210000000</v>
      </c>
      <c r="H73" s="118">
        <f t="shared" si="44"/>
        <v>47726000</v>
      </c>
      <c r="I73" s="119">
        <f t="shared" si="44"/>
        <v>48540343</v>
      </c>
      <c r="J73" s="118">
        <f t="shared" si="44"/>
        <v>12274000</v>
      </c>
      <c r="K73" s="119">
        <f t="shared" si="44"/>
        <v>78055596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60000000</v>
      </c>
      <c r="Q73" s="119">
        <f>$I73      +$K73      +$M73      +$O73</f>
        <v>126595939</v>
      </c>
      <c r="R73" s="63">
        <f>IF(($H73      =0),0,((($J73      -$H73      )/$H73      )*100))</f>
        <v>-74.282361815362691</v>
      </c>
      <c r="S73" s="64">
        <f>IF(($I73      =0),0,((($K73      -$I73      )/$I73      )*100))</f>
        <v>60.805612766271558</v>
      </c>
      <c r="T73" s="63">
        <f>IF(($E71      =0),0,(($P71      /$E71      )*100))</f>
        <v>24.726259699905629</v>
      </c>
      <c r="U73" s="65">
        <f>IF($E71   =0,0,($Q71   /$E71 )*100)</f>
        <v>52.170734411123519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242657000</v>
      </c>
      <c r="C74" s="120">
        <f>SUM(C71:C72)</f>
        <v>0</v>
      </c>
      <c r="D74" s="120"/>
      <c r="E74" s="120">
        <f>$B74      +$C74      +$D74</f>
        <v>242657000</v>
      </c>
      <c r="F74" s="121">
        <f t="shared" ref="F74:O74" si="45">SUM(F71:F72)</f>
        <v>242657000</v>
      </c>
      <c r="G74" s="122">
        <f t="shared" si="45"/>
        <v>210000000</v>
      </c>
      <c r="H74" s="121">
        <f t="shared" si="45"/>
        <v>47726000</v>
      </c>
      <c r="I74" s="122">
        <f t="shared" si="45"/>
        <v>48540343</v>
      </c>
      <c r="J74" s="121">
        <f t="shared" si="45"/>
        <v>12274000</v>
      </c>
      <c r="K74" s="122">
        <f t="shared" si="45"/>
        <v>78055596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60000000</v>
      </c>
      <c r="Q74" s="122">
        <f>$I74      +$K74      +$M74      +$O74</f>
        <v>126595939</v>
      </c>
      <c r="R74" s="67">
        <f>IF(($H74      =0),0,((($J74      -$H74      )/$H74      )*100))</f>
        <v>-74.282361815362691</v>
      </c>
      <c r="S74" s="68">
        <f>IF(($I74      =0),0,((($K74      -$I74      )/$I74      )*100))</f>
        <v>60.805612766271558</v>
      </c>
      <c r="T74" s="67">
        <f>IF(($E71      =0),0,(($P71      /$E71      )*100))</f>
        <v>24.726259699905629</v>
      </c>
      <c r="U74" s="71">
        <f>IF($E71   =0,0,($Q71   /$E71 )*100)</f>
        <v>52.170734411123519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472855000</v>
      </c>
      <c r="C75" s="120">
        <f>SUM(C9:C16,C19:C25,C28:C31,C34,C37:C41,C44:C54,C57:C60,C63:C67,C71:C72)</f>
        <v>0</v>
      </c>
      <c r="D75" s="120"/>
      <c r="E75" s="120">
        <f>$B75      +$C75      +$D75</f>
        <v>472855000</v>
      </c>
      <c r="F75" s="121">
        <f t="shared" ref="F75:O75" si="46">SUM(F9:F16,F19:F25,F28:F31,F34,F37:F41,F44:F54,F57:F60,F63:F67,F71:F72)</f>
        <v>472414000</v>
      </c>
      <c r="G75" s="122">
        <f t="shared" si="46"/>
        <v>357620000</v>
      </c>
      <c r="H75" s="121">
        <f t="shared" si="46"/>
        <v>69404000</v>
      </c>
      <c r="I75" s="122">
        <f t="shared" si="46"/>
        <v>67146814</v>
      </c>
      <c r="J75" s="121">
        <f t="shared" si="46"/>
        <v>51850000</v>
      </c>
      <c r="K75" s="122">
        <f t="shared" si="46"/>
        <v>124553446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121254000</v>
      </c>
      <c r="Q75" s="122">
        <f>$I75      +$K75      +$M75      +$O75</f>
        <v>191700260</v>
      </c>
      <c r="R75" s="67">
        <f>IF(($H75      =0),0,((($J75      -$H75      )/$H75      )*100))</f>
        <v>-25.292490346377733</v>
      </c>
      <c r="S75" s="68">
        <f>IF(($I75      =0),0,((($K75      -$I75      )/$I75      )*100))</f>
        <v>85.494200811970018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26.048400090226529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41.182023437416085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Qtcr3neURT/QU5zuy470pOtq3Iibvh8Z5tJyPYUIap3UIfR/AjWb3QPEmhlqrEpNylxVsPNAwpYnEDID4zeKtw==" saltValue="2sxY5XufUDjX4xsNfWsVP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1063000</v>
      </c>
      <c r="I10" s="110">
        <v>1361149</v>
      </c>
      <c r="J10" s="109">
        <v>1362000</v>
      </c>
      <c r="K10" s="110">
        <v>1063965</v>
      </c>
      <c r="L10" s="109"/>
      <c r="M10" s="110"/>
      <c r="N10" s="109"/>
      <c r="O10" s="110"/>
      <c r="P10" s="109">
        <f t="shared" ref="P10:P17" si="1">$H10      +$J10      +$L10      +$N10</f>
        <v>2425000</v>
      </c>
      <c r="Q10" s="110">
        <f t="shared" ref="Q10:Q17" si="2">$I10      +$K10      +$M10      +$O10</f>
        <v>2425114</v>
      </c>
      <c r="R10" s="54">
        <f t="shared" ref="R10:R17" si="3">IF(($H10      =0),0,((($J10      -$H10      )/$H10      )*100))</f>
        <v>28.127939793038571</v>
      </c>
      <c r="S10" s="55">
        <f t="shared" ref="S10:S17" si="4">IF(($I10      =0),0,((($K10      -$I10      )/$I10      )*100))</f>
        <v>-21.833318762310373</v>
      </c>
      <c r="T10" s="54">
        <f t="shared" ref="T10:T16" si="5">IF(($E10      =0),0,(($P10      /$E10      )*100))</f>
        <v>80.833333333333329</v>
      </c>
      <c r="U10" s="56">
        <f t="shared" ref="U10:U16" si="6">IF(($E10      =0),0,(($Q10      /$E10      )*100))</f>
        <v>80.837133333333327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1063000</v>
      </c>
      <c r="I17" s="113">
        <f t="shared" si="7"/>
        <v>1361149</v>
      </c>
      <c r="J17" s="112">
        <f t="shared" si="7"/>
        <v>1362000</v>
      </c>
      <c r="K17" s="113">
        <f t="shared" si="7"/>
        <v>1063965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2425000</v>
      </c>
      <c r="Q17" s="113">
        <f t="shared" si="2"/>
        <v>2425114</v>
      </c>
      <c r="R17" s="58">
        <f t="shared" si="3"/>
        <v>28.127939793038571</v>
      </c>
      <c r="S17" s="59">
        <f t="shared" si="4"/>
        <v>-21.833318762310373</v>
      </c>
      <c r="T17" s="58">
        <f>IF((SUM($E9:$E14))=0,0,(P17/(SUM($E9:$E14))*100))</f>
        <v>80.833333333333329</v>
      </c>
      <c r="U17" s="60">
        <f>IF((SUM($E9:$E14))=0,0,(Q17/(SUM($E9:$E14))*100))</f>
        <v>80.837133333333327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2204000</v>
      </c>
      <c r="C34" s="108"/>
      <c r="D34" s="108"/>
      <c r="E34" s="108">
        <f>$B34      +$C34      +$D34</f>
        <v>2204000</v>
      </c>
      <c r="F34" s="109">
        <v>2204000</v>
      </c>
      <c r="G34" s="110">
        <v>1542000</v>
      </c>
      <c r="H34" s="109">
        <v>550000</v>
      </c>
      <c r="I34" s="110">
        <v>2204000</v>
      </c>
      <c r="J34" s="109"/>
      <c r="K34" s="110"/>
      <c r="L34" s="109"/>
      <c r="M34" s="110"/>
      <c r="N34" s="109"/>
      <c r="O34" s="110"/>
      <c r="P34" s="109">
        <f>$H34      +$J34      +$L34      +$N34</f>
        <v>550000</v>
      </c>
      <c r="Q34" s="110">
        <f>$I34      +$K34      +$M34      +$O34</f>
        <v>2204000</v>
      </c>
      <c r="R34" s="54">
        <f>IF(($H34      =0),0,((($J34      -$H34      )/$H34      )*100))</f>
        <v>-100</v>
      </c>
      <c r="S34" s="55">
        <f>IF(($I34      =0),0,((($K34      -$I34      )/$I34      )*100))</f>
        <v>-100</v>
      </c>
      <c r="T34" s="54">
        <f>IF(($E34      =0),0,(($P34      /$E34      )*100))</f>
        <v>24.954627949183301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2204000</v>
      </c>
      <c r="C35" s="111">
        <f>C34</f>
        <v>0</v>
      </c>
      <c r="D35" s="111"/>
      <c r="E35" s="111">
        <f>$B35      +$C35      +$D35</f>
        <v>2204000</v>
      </c>
      <c r="F35" s="112">
        <f t="shared" ref="F35:O35" si="17">F34</f>
        <v>2204000</v>
      </c>
      <c r="G35" s="113">
        <f t="shared" si="17"/>
        <v>1542000</v>
      </c>
      <c r="H35" s="112">
        <f t="shared" si="17"/>
        <v>550000</v>
      </c>
      <c r="I35" s="113">
        <f t="shared" si="17"/>
        <v>2204000</v>
      </c>
      <c r="J35" s="112">
        <f t="shared" si="17"/>
        <v>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550000</v>
      </c>
      <c r="Q35" s="113">
        <f>$I35      +$K35      +$M35      +$O35</f>
        <v>2204000</v>
      </c>
      <c r="R35" s="58">
        <f>IF(($H35      =0),0,((($J35      -$H35      )/$H35      )*100))</f>
        <v>-100</v>
      </c>
      <c r="S35" s="59">
        <f>IF(($I35      =0),0,((($K35      -$I35      )/$I35      )*100))</f>
        <v>-100</v>
      </c>
      <c r="T35" s="58">
        <f>IF($E35   =0,0,($P35   /$E35   )*100)</f>
        <v>24.954627949183301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12624000</v>
      </c>
      <c r="C37" s="108"/>
      <c r="D37" s="108"/>
      <c r="E37" s="108">
        <f t="shared" ref="E37:E42" si="18">$B37      +$C37      +$D37</f>
        <v>12624000</v>
      </c>
      <c r="F37" s="109">
        <v>12624000</v>
      </c>
      <c r="G37" s="110">
        <v>8206000</v>
      </c>
      <c r="H37" s="109">
        <v>854000</v>
      </c>
      <c r="I37" s="110">
        <v>4564617</v>
      </c>
      <c r="J37" s="109">
        <v>2458000</v>
      </c>
      <c r="K37" s="110">
        <v>1685170</v>
      </c>
      <c r="L37" s="109"/>
      <c r="M37" s="110"/>
      <c r="N37" s="109"/>
      <c r="O37" s="110"/>
      <c r="P37" s="109">
        <f t="shared" ref="P37:P42" si="19">$H37      +$J37      +$L37      +$N37</f>
        <v>3312000</v>
      </c>
      <c r="Q37" s="110">
        <f t="shared" ref="Q37:Q42" si="20">$I37      +$K37      +$M37      +$O37</f>
        <v>6249787</v>
      </c>
      <c r="R37" s="54">
        <f t="shared" ref="R37:R42" si="21">IF(($H37      =0),0,((($J37      -$H37      )/$H37      )*100))</f>
        <v>187.82201405152225</v>
      </c>
      <c r="S37" s="55">
        <f t="shared" ref="S37:S42" si="22">IF(($I37      =0),0,((($K37      -$I37      )/$I37      )*100))</f>
        <v>-63.081897123022593</v>
      </c>
      <c r="T37" s="54">
        <f t="shared" ref="T37:T41" si="23">IF(($E37      =0),0,(($P37      /$E37      )*100))</f>
        <v>26.235741444866921</v>
      </c>
      <c r="U37" s="56">
        <f t="shared" ref="U37:U41" si="24">IF(($E37      =0),0,(($Q37      /$E37      )*100))</f>
        <v>49.507184727503166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3000000</v>
      </c>
      <c r="C40" s="108"/>
      <c r="D40" s="108"/>
      <c r="E40" s="108">
        <f t="shared" si="18"/>
        <v>3000000</v>
      </c>
      <c r="F40" s="109">
        <v>3000000</v>
      </c>
      <c r="G40" s="110">
        <v>1950000</v>
      </c>
      <c r="H40" s="109"/>
      <c r="I40" s="110"/>
      <c r="J40" s="109">
        <v>1515000</v>
      </c>
      <c r="K40" s="110">
        <v>694198</v>
      </c>
      <c r="L40" s="109"/>
      <c r="M40" s="110"/>
      <c r="N40" s="109"/>
      <c r="O40" s="110"/>
      <c r="P40" s="109">
        <f t="shared" si="19"/>
        <v>1515000</v>
      </c>
      <c r="Q40" s="110">
        <f t="shared" si="20"/>
        <v>694198</v>
      </c>
      <c r="R40" s="54">
        <f t="shared" si="21"/>
        <v>0</v>
      </c>
      <c r="S40" s="55">
        <f t="shared" si="22"/>
        <v>0</v>
      </c>
      <c r="T40" s="54">
        <f t="shared" si="23"/>
        <v>50.5</v>
      </c>
      <c r="U40" s="56">
        <f t="shared" si="24"/>
        <v>23.139933333333335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15624000</v>
      </c>
      <c r="C42" s="111">
        <f>SUM(C37:C41)</f>
        <v>0</v>
      </c>
      <c r="D42" s="111"/>
      <c r="E42" s="111">
        <f t="shared" si="18"/>
        <v>15624000</v>
      </c>
      <c r="F42" s="112">
        <f t="shared" ref="F42:O42" si="25">SUM(F37:F41)</f>
        <v>15624000</v>
      </c>
      <c r="G42" s="113">
        <f t="shared" si="25"/>
        <v>10156000</v>
      </c>
      <c r="H42" s="112">
        <f t="shared" si="25"/>
        <v>854000</v>
      </c>
      <c r="I42" s="113">
        <f t="shared" si="25"/>
        <v>4564617</v>
      </c>
      <c r="J42" s="112">
        <f t="shared" si="25"/>
        <v>3973000</v>
      </c>
      <c r="K42" s="113">
        <f t="shared" si="25"/>
        <v>2379368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4827000</v>
      </c>
      <c r="Q42" s="113">
        <f t="shared" si="20"/>
        <v>6943985</v>
      </c>
      <c r="R42" s="58">
        <f t="shared" si="21"/>
        <v>365.22248243559716</v>
      </c>
      <c r="S42" s="59">
        <f t="shared" si="22"/>
        <v>-47.87365511717632</v>
      </c>
      <c r="T42" s="58">
        <f>IF((+$E37+$E40) =0,0,(P42   /(+$E37+$E40) )*100)</f>
        <v>30.894777265745009</v>
      </c>
      <c r="U42" s="60">
        <f>IF((+$E37+$E40) =0,0,(Q42   /(+$E37+$E40) )*100)</f>
        <v>44.444348438300054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20828000</v>
      </c>
      <c r="C69" s="120">
        <f>SUM(C9:C16,C19:C25,C28:C31,C34,C37:C41,C44:C54,C57:C60,C63:C67)</f>
        <v>0</v>
      </c>
      <c r="D69" s="120"/>
      <c r="E69" s="120">
        <f t="shared" si="35"/>
        <v>20828000</v>
      </c>
      <c r="F69" s="121">
        <f t="shared" ref="F69:O69" si="43">SUM(F9:F16,F19:F25,F28:F31,F34,F37:F41,F44:F54,F57:F60,F63:F67)</f>
        <v>20828000</v>
      </c>
      <c r="G69" s="122">
        <f t="shared" si="43"/>
        <v>14698000</v>
      </c>
      <c r="H69" s="121">
        <f t="shared" si="43"/>
        <v>2467000</v>
      </c>
      <c r="I69" s="122">
        <f t="shared" si="43"/>
        <v>8129766</v>
      </c>
      <c r="J69" s="121">
        <f t="shared" si="43"/>
        <v>5335000</v>
      </c>
      <c r="K69" s="122">
        <f t="shared" si="43"/>
        <v>3443333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7802000</v>
      </c>
      <c r="Q69" s="122">
        <f t="shared" si="37"/>
        <v>11573099</v>
      </c>
      <c r="R69" s="67">
        <f t="shared" si="38"/>
        <v>116.2545601945683</v>
      </c>
      <c r="S69" s="68">
        <f t="shared" si="39"/>
        <v>-57.645361502409784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37.459189552525444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55.565099865565578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18934000</v>
      </c>
      <c r="C71" s="108"/>
      <c r="D71" s="108"/>
      <c r="E71" s="108">
        <f>$B71      +$C71      +$D71</f>
        <v>18934000</v>
      </c>
      <c r="F71" s="109">
        <v>18934000</v>
      </c>
      <c r="G71" s="110">
        <v>14700000</v>
      </c>
      <c r="H71" s="109">
        <v>3745000</v>
      </c>
      <c r="I71" s="110">
        <v>4183082</v>
      </c>
      <c r="J71" s="109">
        <v>6255000</v>
      </c>
      <c r="K71" s="110">
        <v>11555986</v>
      </c>
      <c r="L71" s="109"/>
      <c r="M71" s="110"/>
      <c r="N71" s="109"/>
      <c r="O71" s="110"/>
      <c r="P71" s="109">
        <f>$H71      +$J71      +$L71      +$N71</f>
        <v>10000000</v>
      </c>
      <c r="Q71" s="110">
        <f>$I71      +$K71      +$M71      +$O71</f>
        <v>15739068</v>
      </c>
      <c r="R71" s="54">
        <f>IF(($H71      =0),0,((($J71      -$H71      )/$H71      )*100))</f>
        <v>67.02269692923899</v>
      </c>
      <c r="S71" s="55">
        <f>IF(($I71      =0),0,((($K71      -$I71      )/$I71      )*100))</f>
        <v>176.25530649411127</v>
      </c>
      <c r="T71" s="54">
        <f>IF(($E71      =0),0,(($P71      /$E71      )*100))</f>
        <v>52.815041723882963</v>
      </c>
      <c r="U71" s="56">
        <f>IF(($E71      =0),0,(($Q71      /$E71      )*100))</f>
        <v>83.125953311503125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18934000</v>
      </c>
      <c r="C73" s="117">
        <f>SUM(C71:C72)</f>
        <v>0</v>
      </c>
      <c r="D73" s="117"/>
      <c r="E73" s="117">
        <f>$B73      +$C73      +$D73</f>
        <v>18934000</v>
      </c>
      <c r="F73" s="118">
        <f t="shared" ref="F73:O73" si="44">SUM(F71:F72)</f>
        <v>18934000</v>
      </c>
      <c r="G73" s="119">
        <f t="shared" si="44"/>
        <v>14700000</v>
      </c>
      <c r="H73" s="118">
        <f t="shared" si="44"/>
        <v>3745000</v>
      </c>
      <c r="I73" s="119">
        <f t="shared" si="44"/>
        <v>4183082</v>
      </c>
      <c r="J73" s="118">
        <f t="shared" si="44"/>
        <v>6255000</v>
      </c>
      <c r="K73" s="119">
        <f t="shared" si="44"/>
        <v>11555986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10000000</v>
      </c>
      <c r="Q73" s="119">
        <f>$I73      +$K73      +$M73      +$O73</f>
        <v>15739068</v>
      </c>
      <c r="R73" s="63">
        <f>IF(($H73      =0),0,((($J73      -$H73      )/$H73      )*100))</f>
        <v>67.02269692923899</v>
      </c>
      <c r="S73" s="64">
        <f>IF(($I73      =0),0,((($K73      -$I73      )/$I73      )*100))</f>
        <v>176.25530649411127</v>
      </c>
      <c r="T73" s="63">
        <f>IF(($E71      =0),0,(($P71      /$E71      )*100))</f>
        <v>52.815041723882963</v>
      </c>
      <c r="U73" s="65">
        <f>IF($E71   =0,0,($Q71   /$E71 )*100)</f>
        <v>83.125953311503125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18934000</v>
      </c>
      <c r="C74" s="120">
        <f>SUM(C71:C72)</f>
        <v>0</v>
      </c>
      <c r="D74" s="120"/>
      <c r="E74" s="120">
        <f>$B74      +$C74      +$D74</f>
        <v>18934000</v>
      </c>
      <c r="F74" s="121">
        <f t="shared" ref="F74:O74" si="45">SUM(F71:F72)</f>
        <v>18934000</v>
      </c>
      <c r="G74" s="122">
        <f t="shared" si="45"/>
        <v>14700000</v>
      </c>
      <c r="H74" s="121">
        <f t="shared" si="45"/>
        <v>3745000</v>
      </c>
      <c r="I74" s="122">
        <f t="shared" si="45"/>
        <v>4183082</v>
      </c>
      <c r="J74" s="121">
        <f t="shared" si="45"/>
        <v>6255000</v>
      </c>
      <c r="K74" s="122">
        <f t="shared" si="45"/>
        <v>11555986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10000000</v>
      </c>
      <c r="Q74" s="122">
        <f>$I74      +$K74      +$M74      +$O74</f>
        <v>15739068</v>
      </c>
      <c r="R74" s="67">
        <f>IF(($H74      =0),0,((($J74      -$H74      )/$H74      )*100))</f>
        <v>67.02269692923899</v>
      </c>
      <c r="S74" s="68">
        <f>IF(($I74      =0),0,((($K74      -$I74      )/$I74      )*100))</f>
        <v>176.25530649411127</v>
      </c>
      <c r="T74" s="67">
        <f>IF(($E71      =0),0,(($P71      /$E71      )*100))</f>
        <v>52.815041723882963</v>
      </c>
      <c r="U74" s="71">
        <f>IF($E71   =0,0,($Q71   /$E71 )*100)</f>
        <v>83.125953311503125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39762000</v>
      </c>
      <c r="C75" s="120">
        <f>SUM(C9:C16,C19:C25,C28:C31,C34,C37:C41,C44:C54,C57:C60,C63:C67,C71:C72)</f>
        <v>0</v>
      </c>
      <c r="D75" s="120"/>
      <c r="E75" s="120">
        <f>$B75      +$C75      +$D75</f>
        <v>39762000</v>
      </c>
      <c r="F75" s="121">
        <f t="shared" ref="F75:O75" si="46">SUM(F9:F16,F19:F25,F28:F31,F34,F37:F41,F44:F54,F57:F60,F63:F67,F71:F72)</f>
        <v>39762000</v>
      </c>
      <c r="G75" s="122">
        <f t="shared" si="46"/>
        <v>29398000</v>
      </c>
      <c r="H75" s="121">
        <f t="shared" si="46"/>
        <v>6212000</v>
      </c>
      <c r="I75" s="122">
        <f t="shared" si="46"/>
        <v>12312848</v>
      </c>
      <c r="J75" s="121">
        <f t="shared" si="46"/>
        <v>11590000</v>
      </c>
      <c r="K75" s="122">
        <f t="shared" si="46"/>
        <v>14999319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17802000</v>
      </c>
      <c r="Q75" s="122">
        <f>$I75      +$K75      +$M75      +$O75</f>
        <v>27312167</v>
      </c>
      <c r="R75" s="67">
        <f>IF(($H75      =0),0,((($J75      -$H75      )/$H75      )*100))</f>
        <v>86.574372182871855</v>
      </c>
      <c r="S75" s="68">
        <f>IF(($I75      =0),0,((($K75      -$I75      )/$I75      )*100))</f>
        <v>21.818437131685535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44.771389769126301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68.689117750616163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i+krSrhxtFgVlqwSYeZpfxRnn0Ip4HiST5U0C8T2zrk+felul/1Pmd8ZgeZ9gHkmvf1j177qY8I30jvMp3g3A==" saltValue="YcJC60h4m8B4Noq7UVMIy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1849000</v>
      </c>
      <c r="I10" s="110">
        <v>1077552</v>
      </c>
      <c r="J10" s="109">
        <v>146000</v>
      </c>
      <c r="K10" s="110">
        <v>220867</v>
      </c>
      <c r="L10" s="109"/>
      <c r="M10" s="110"/>
      <c r="N10" s="109"/>
      <c r="O10" s="110"/>
      <c r="P10" s="109">
        <f t="shared" ref="P10:P17" si="1">$H10      +$J10      +$L10      +$N10</f>
        <v>1995000</v>
      </c>
      <c r="Q10" s="110">
        <f t="shared" ref="Q10:Q17" si="2">$I10      +$K10      +$M10      +$O10</f>
        <v>1298419</v>
      </c>
      <c r="R10" s="54">
        <f t="shared" ref="R10:R17" si="3">IF(($H10      =0),0,((($J10      -$H10      )/$H10      )*100))</f>
        <v>-92.103839913466729</v>
      </c>
      <c r="S10" s="55">
        <f t="shared" ref="S10:S17" si="4">IF(($I10      =0),0,((($K10      -$I10      )/$I10      )*100))</f>
        <v>-79.502891739795388</v>
      </c>
      <c r="T10" s="54">
        <f t="shared" ref="T10:T16" si="5">IF(($E10      =0),0,(($P10      /$E10      )*100))</f>
        <v>99.75</v>
      </c>
      <c r="U10" s="56">
        <f t="shared" ref="U10:U16" si="6">IF(($E10      =0),0,(($Q10      /$E10      )*100))</f>
        <v>64.920950000000005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1849000</v>
      </c>
      <c r="I17" s="113">
        <f t="shared" si="7"/>
        <v>1077552</v>
      </c>
      <c r="J17" s="112">
        <f t="shared" si="7"/>
        <v>146000</v>
      </c>
      <c r="K17" s="113">
        <f t="shared" si="7"/>
        <v>220867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1995000</v>
      </c>
      <c r="Q17" s="113">
        <f t="shared" si="2"/>
        <v>1298419</v>
      </c>
      <c r="R17" s="58">
        <f t="shared" si="3"/>
        <v>-92.103839913466729</v>
      </c>
      <c r="S17" s="59">
        <f t="shared" si="4"/>
        <v>-79.502891739795388</v>
      </c>
      <c r="T17" s="58">
        <f>IF((SUM($E9:$E14))=0,0,(P17/(SUM($E9:$E14))*100))</f>
        <v>99.75</v>
      </c>
      <c r="U17" s="60">
        <f>IF((SUM($E9:$E14))=0,0,(Q17/(SUM($E9:$E14))*100))</f>
        <v>64.920950000000005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2054000</v>
      </c>
      <c r="C34" s="108"/>
      <c r="D34" s="108"/>
      <c r="E34" s="108">
        <f>$B34      +$C34      +$D34</f>
        <v>2054000</v>
      </c>
      <c r="F34" s="109">
        <v>2054000</v>
      </c>
      <c r="G34" s="110">
        <v>1438000</v>
      </c>
      <c r="H34" s="109">
        <v>445000</v>
      </c>
      <c r="I34" s="110">
        <v>277475</v>
      </c>
      <c r="J34" s="109">
        <v>542000</v>
      </c>
      <c r="K34" s="110">
        <v>542895</v>
      </c>
      <c r="L34" s="109"/>
      <c r="M34" s="110"/>
      <c r="N34" s="109"/>
      <c r="O34" s="110"/>
      <c r="P34" s="109">
        <f>$H34      +$J34      +$L34      +$N34</f>
        <v>987000</v>
      </c>
      <c r="Q34" s="110">
        <f>$I34      +$K34      +$M34      +$O34</f>
        <v>820370</v>
      </c>
      <c r="R34" s="54">
        <f>IF(($H34      =0),0,((($J34      -$H34      )/$H34      )*100))</f>
        <v>21.797752808988761</v>
      </c>
      <c r="S34" s="55">
        <f>IF(($I34      =0),0,((($K34      -$I34      )/$I34      )*100))</f>
        <v>95.65546445625732</v>
      </c>
      <c r="T34" s="54">
        <f>IF(($E34      =0),0,(($P34      /$E34      )*100))</f>
        <v>48.052580331061343</v>
      </c>
      <c r="U34" s="56">
        <f>IF(($E34      =0),0,(($Q34      /$E34      )*100))</f>
        <v>39.940116845180135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2054000</v>
      </c>
      <c r="C35" s="111">
        <f>C34</f>
        <v>0</v>
      </c>
      <c r="D35" s="111"/>
      <c r="E35" s="111">
        <f>$B35      +$C35      +$D35</f>
        <v>2054000</v>
      </c>
      <c r="F35" s="112">
        <f t="shared" ref="F35:O35" si="17">F34</f>
        <v>2054000</v>
      </c>
      <c r="G35" s="113">
        <f t="shared" si="17"/>
        <v>1438000</v>
      </c>
      <c r="H35" s="112">
        <f t="shared" si="17"/>
        <v>445000</v>
      </c>
      <c r="I35" s="113">
        <f t="shared" si="17"/>
        <v>277475</v>
      </c>
      <c r="J35" s="112">
        <f t="shared" si="17"/>
        <v>542000</v>
      </c>
      <c r="K35" s="113">
        <f t="shared" si="17"/>
        <v>542895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987000</v>
      </c>
      <c r="Q35" s="113">
        <f>$I35      +$K35      +$M35      +$O35</f>
        <v>820370</v>
      </c>
      <c r="R35" s="58">
        <f>IF(($H35      =0),0,((($J35      -$H35      )/$H35      )*100))</f>
        <v>21.797752808988761</v>
      </c>
      <c r="S35" s="59">
        <f>IF(($I35      =0),0,((($K35      -$I35      )/$I35      )*100))</f>
        <v>95.65546445625732</v>
      </c>
      <c r="T35" s="58">
        <f>IF($E35   =0,0,($P35   /$E35   )*100)</f>
        <v>48.052580331061343</v>
      </c>
      <c r="U35" s="60">
        <f>IF($E35   =0,0,($Q35   /$E35   )*100)</f>
        <v>39.940116845180135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5743000</v>
      </c>
      <c r="C38" s="108"/>
      <c r="D38" s="108"/>
      <c r="E38" s="108">
        <f t="shared" si="18"/>
        <v>5743000</v>
      </c>
      <c r="F38" s="109">
        <v>5222000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5743000</v>
      </c>
      <c r="C42" s="111">
        <f>SUM(C37:C41)</f>
        <v>0</v>
      </c>
      <c r="D42" s="111"/>
      <c r="E42" s="111">
        <f t="shared" si="18"/>
        <v>5743000</v>
      </c>
      <c r="F42" s="112">
        <f t="shared" ref="F42:O42" si="25">SUM(F37:F41)</f>
        <v>5222000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9797000</v>
      </c>
      <c r="C69" s="120">
        <f>SUM(C9:C16,C19:C25,C28:C31,C34,C37:C41,C44:C54,C57:C60,C63:C67)</f>
        <v>0</v>
      </c>
      <c r="D69" s="120"/>
      <c r="E69" s="120">
        <f t="shared" si="35"/>
        <v>9797000</v>
      </c>
      <c r="F69" s="121">
        <f t="shared" ref="F69:O69" si="43">SUM(F9:F16,F19:F25,F28:F31,F34,F37:F41,F44:F54,F57:F60,F63:F67)</f>
        <v>9276000</v>
      </c>
      <c r="G69" s="122">
        <f t="shared" si="43"/>
        <v>3438000</v>
      </c>
      <c r="H69" s="121">
        <f t="shared" si="43"/>
        <v>2294000</v>
      </c>
      <c r="I69" s="122">
        <f t="shared" si="43"/>
        <v>1355027</v>
      </c>
      <c r="J69" s="121">
        <f t="shared" si="43"/>
        <v>688000</v>
      </c>
      <c r="K69" s="122">
        <f t="shared" si="43"/>
        <v>763762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2982000</v>
      </c>
      <c r="Q69" s="122">
        <f t="shared" si="37"/>
        <v>2118789</v>
      </c>
      <c r="R69" s="67">
        <f t="shared" si="38"/>
        <v>-70.00871839581518</v>
      </c>
      <c r="S69" s="68">
        <f t="shared" si="39"/>
        <v>-43.634923879745571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73.556980759743468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52.264158855451406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21915000</v>
      </c>
      <c r="C71" s="108"/>
      <c r="D71" s="108"/>
      <c r="E71" s="108">
        <f>$B71      +$C71      +$D71</f>
        <v>21915000</v>
      </c>
      <c r="F71" s="109">
        <v>21915000</v>
      </c>
      <c r="G71" s="110">
        <v>16000000</v>
      </c>
      <c r="H71" s="109">
        <v>7558000</v>
      </c>
      <c r="I71" s="110">
        <v>6340856</v>
      </c>
      <c r="J71" s="109">
        <v>1739000</v>
      </c>
      <c r="K71" s="110">
        <v>2904564</v>
      </c>
      <c r="L71" s="109"/>
      <c r="M71" s="110"/>
      <c r="N71" s="109"/>
      <c r="O71" s="110"/>
      <c r="P71" s="109">
        <f>$H71      +$J71      +$L71      +$N71</f>
        <v>9297000</v>
      </c>
      <c r="Q71" s="110">
        <f>$I71      +$K71      +$M71      +$O71</f>
        <v>9245420</v>
      </c>
      <c r="R71" s="54">
        <f>IF(($H71      =0),0,((($J71      -$H71      )/$H71      )*100))</f>
        <v>-76.991267531092873</v>
      </c>
      <c r="S71" s="55">
        <f>IF(($I71      =0),0,((($K71      -$I71      )/$I71      )*100))</f>
        <v>-54.192872381899228</v>
      </c>
      <c r="T71" s="54">
        <f>IF(($E71      =0),0,(($P71      /$E71      )*100))</f>
        <v>42.422997946611915</v>
      </c>
      <c r="U71" s="56">
        <f>IF(($E71      =0),0,(($Q71      /$E71      )*100))</f>
        <v>42.187634040611456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21915000</v>
      </c>
      <c r="C73" s="117">
        <f>SUM(C71:C72)</f>
        <v>0</v>
      </c>
      <c r="D73" s="117"/>
      <c r="E73" s="117">
        <f>$B73      +$C73      +$D73</f>
        <v>21915000</v>
      </c>
      <c r="F73" s="118">
        <f t="shared" ref="F73:O73" si="44">SUM(F71:F72)</f>
        <v>21915000</v>
      </c>
      <c r="G73" s="119">
        <f t="shared" si="44"/>
        <v>16000000</v>
      </c>
      <c r="H73" s="118">
        <f t="shared" si="44"/>
        <v>7558000</v>
      </c>
      <c r="I73" s="119">
        <f t="shared" si="44"/>
        <v>6340856</v>
      </c>
      <c r="J73" s="118">
        <f t="shared" si="44"/>
        <v>1739000</v>
      </c>
      <c r="K73" s="119">
        <f t="shared" si="44"/>
        <v>2904564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9297000</v>
      </c>
      <c r="Q73" s="119">
        <f>$I73      +$K73      +$M73      +$O73</f>
        <v>9245420</v>
      </c>
      <c r="R73" s="63">
        <f>IF(($H73      =0),0,((($J73      -$H73      )/$H73      )*100))</f>
        <v>-76.991267531092873</v>
      </c>
      <c r="S73" s="64">
        <f>IF(($I73      =0),0,((($K73      -$I73      )/$I73      )*100))</f>
        <v>-54.192872381899228</v>
      </c>
      <c r="T73" s="63">
        <f>IF(($E71      =0),0,(($P71      /$E71      )*100))</f>
        <v>42.422997946611915</v>
      </c>
      <c r="U73" s="65">
        <f>IF($E71   =0,0,($Q71   /$E71 )*100)</f>
        <v>42.187634040611456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21915000</v>
      </c>
      <c r="C74" s="120">
        <f>SUM(C71:C72)</f>
        <v>0</v>
      </c>
      <c r="D74" s="120"/>
      <c r="E74" s="120">
        <f>$B74      +$C74      +$D74</f>
        <v>21915000</v>
      </c>
      <c r="F74" s="121">
        <f t="shared" ref="F74:O74" si="45">SUM(F71:F72)</f>
        <v>21915000</v>
      </c>
      <c r="G74" s="122">
        <f t="shared" si="45"/>
        <v>16000000</v>
      </c>
      <c r="H74" s="121">
        <f t="shared" si="45"/>
        <v>7558000</v>
      </c>
      <c r="I74" s="122">
        <f t="shared" si="45"/>
        <v>6340856</v>
      </c>
      <c r="J74" s="121">
        <f t="shared" si="45"/>
        <v>1739000</v>
      </c>
      <c r="K74" s="122">
        <f t="shared" si="45"/>
        <v>2904564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9297000</v>
      </c>
      <c r="Q74" s="122">
        <f>$I74      +$K74      +$M74      +$O74</f>
        <v>9245420</v>
      </c>
      <c r="R74" s="67">
        <f>IF(($H74      =0),0,((($J74      -$H74      )/$H74      )*100))</f>
        <v>-76.991267531092873</v>
      </c>
      <c r="S74" s="68">
        <f>IF(($I74      =0),0,((($K74      -$I74      )/$I74      )*100))</f>
        <v>-54.192872381899228</v>
      </c>
      <c r="T74" s="67">
        <f>IF(($E71      =0),0,(($P71      /$E71      )*100))</f>
        <v>42.422997946611915</v>
      </c>
      <c r="U74" s="71">
        <f>IF($E71   =0,0,($Q71   /$E71 )*100)</f>
        <v>42.187634040611456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31712000</v>
      </c>
      <c r="C75" s="120">
        <f>SUM(C9:C16,C19:C25,C28:C31,C34,C37:C41,C44:C54,C57:C60,C63:C67,C71:C72)</f>
        <v>0</v>
      </c>
      <c r="D75" s="120"/>
      <c r="E75" s="120">
        <f>$B75      +$C75      +$D75</f>
        <v>31712000</v>
      </c>
      <c r="F75" s="121">
        <f t="shared" ref="F75:O75" si="46">SUM(F9:F16,F19:F25,F28:F31,F34,F37:F41,F44:F54,F57:F60,F63:F67,F71:F72)</f>
        <v>31191000</v>
      </c>
      <c r="G75" s="122">
        <f t="shared" si="46"/>
        <v>19438000</v>
      </c>
      <c r="H75" s="121">
        <f t="shared" si="46"/>
        <v>9852000</v>
      </c>
      <c r="I75" s="122">
        <f t="shared" si="46"/>
        <v>7695883</v>
      </c>
      <c r="J75" s="121">
        <f t="shared" si="46"/>
        <v>2427000</v>
      </c>
      <c r="K75" s="122">
        <f t="shared" si="46"/>
        <v>3668326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12279000</v>
      </c>
      <c r="Q75" s="122">
        <f>$I75      +$K75      +$M75      +$O75</f>
        <v>11364209</v>
      </c>
      <c r="R75" s="67">
        <f>IF(($H75      =0),0,((($J75      -$H75      )/$H75      )*100))</f>
        <v>-75.365408038976852</v>
      </c>
      <c r="S75" s="68">
        <f>IF(($I75      =0),0,((($K75      -$I75      )/$I75      )*100))</f>
        <v>-52.333916718848251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47.283299318418116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43.760672340097813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fP1z3yUIVv/oC24Fzlg9wJOCITvdznB+ApVrWG7Utcm0PI35dq9BDjNihUVN5dmiV1m17FSlKPkGoF393bZDw==" saltValue="CPKi98i3OFWLHdhQbvjS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1200000</v>
      </c>
      <c r="C10" s="108"/>
      <c r="D10" s="108"/>
      <c r="E10" s="108">
        <f t="shared" ref="E10:E17" si="0">$B10      +$C10      +$D10</f>
        <v>1200000</v>
      </c>
      <c r="F10" s="109">
        <v>1200000</v>
      </c>
      <c r="G10" s="110">
        <v>1200000</v>
      </c>
      <c r="H10" s="109">
        <v>47000</v>
      </c>
      <c r="I10" s="110">
        <v>46819</v>
      </c>
      <c r="J10" s="109">
        <v>95000</v>
      </c>
      <c r="K10" s="110">
        <v>94047</v>
      </c>
      <c r="L10" s="109"/>
      <c r="M10" s="110"/>
      <c r="N10" s="109"/>
      <c r="O10" s="110"/>
      <c r="P10" s="109">
        <f t="shared" ref="P10:P17" si="1">$H10      +$J10      +$L10      +$N10</f>
        <v>142000</v>
      </c>
      <c r="Q10" s="110">
        <f t="shared" ref="Q10:Q17" si="2">$I10      +$K10      +$M10      +$O10</f>
        <v>140866</v>
      </c>
      <c r="R10" s="54">
        <f t="shared" ref="R10:R17" si="3">IF(($H10      =0),0,((($J10      -$H10      )/$H10      )*100))</f>
        <v>102.12765957446808</v>
      </c>
      <c r="S10" s="55">
        <f t="shared" ref="S10:S17" si="4">IF(($I10      =0),0,((($K10      -$I10      )/$I10      )*100))</f>
        <v>100.87357696661611</v>
      </c>
      <c r="T10" s="54">
        <f t="shared" ref="T10:T16" si="5">IF(($E10      =0),0,(($P10      /$E10      )*100))</f>
        <v>11.833333333333334</v>
      </c>
      <c r="U10" s="56">
        <f t="shared" ref="U10:U16" si="6">IF(($E10      =0),0,(($Q10      /$E10      )*100))</f>
        <v>11.738833333333334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1200000</v>
      </c>
      <c r="C17" s="111">
        <f>SUM(C9:C16)</f>
        <v>0</v>
      </c>
      <c r="D17" s="111"/>
      <c r="E17" s="111">
        <f t="shared" si="0"/>
        <v>1200000</v>
      </c>
      <c r="F17" s="112">
        <f t="shared" ref="F17:O17" si="7">SUM(F9:F16)</f>
        <v>1200000</v>
      </c>
      <c r="G17" s="113">
        <f t="shared" si="7"/>
        <v>1200000</v>
      </c>
      <c r="H17" s="112">
        <f t="shared" si="7"/>
        <v>47000</v>
      </c>
      <c r="I17" s="113">
        <f t="shared" si="7"/>
        <v>46819</v>
      </c>
      <c r="J17" s="112">
        <f t="shared" si="7"/>
        <v>95000</v>
      </c>
      <c r="K17" s="113">
        <f t="shared" si="7"/>
        <v>94047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142000</v>
      </c>
      <c r="Q17" s="113">
        <f t="shared" si="2"/>
        <v>140866</v>
      </c>
      <c r="R17" s="58">
        <f t="shared" si="3"/>
        <v>102.12765957446808</v>
      </c>
      <c r="S17" s="59">
        <f t="shared" si="4"/>
        <v>100.87357696661611</v>
      </c>
      <c r="T17" s="58">
        <f>IF((SUM($E9:$E14))=0,0,(P17/(SUM($E9:$E14))*100))</f>
        <v>11.833333333333334</v>
      </c>
      <c r="U17" s="60">
        <f>IF((SUM($E9:$E14))=0,0,(Q17/(SUM($E9:$E14))*100))</f>
        <v>11.738833333333334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2967000</v>
      </c>
      <c r="C31" s="108"/>
      <c r="D31" s="108"/>
      <c r="E31" s="108">
        <f>$B31      +$C31      +$D31</f>
        <v>2967000</v>
      </c>
      <c r="F31" s="109">
        <v>2967000</v>
      </c>
      <c r="G31" s="110">
        <v>2077000</v>
      </c>
      <c r="H31" s="109">
        <v>171000</v>
      </c>
      <c r="I31" s="110">
        <v>341414</v>
      </c>
      <c r="J31" s="109">
        <v>1182000</v>
      </c>
      <c r="K31" s="110">
        <v>843657</v>
      </c>
      <c r="L31" s="109"/>
      <c r="M31" s="110"/>
      <c r="N31" s="109"/>
      <c r="O31" s="110"/>
      <c r="P31" s="109">
        <f>$H31      +$J31      +$L31      +$N31</f>
        <v>1353000</v>
      </c>
      <c r="Q31" s="110">
        <f>$I31      +$K31      +$M31      +$O31</f>
        <v>1185071</v>
      </c>
      <c r="R31" s="54">
        <f>IF(($H31      =0),0,((($J31      -$H31      )/$H31      )*100))</f>
        <v>591.22807017543857</v>
      </c>
      <c r="S31" s="55">
        <f>IF(($I31      =0),0,((($K31      -$I31      )/$I31      )*100))</f>
        <v>147.10673844657805</v>
      </c>
      <c r="T31" s="54">
        <f>IF(($E31      =0),0,(($P31      /$E31      )*100))</f>
        <v>45.601617795753285</v>
      </c>
      <c r="U31" s="56">
        <f>IF(($E31      =0),0,(($Q31      /$E31      )*100))</f>
        <v>39.941725648803505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2967000</v>
      </c>
      <c r="C32" s="111">
        <f>SUM(C28:C31)</f>
        <v>0</v>
      </c>
      <c r="D32" s="111"/>
      <c r="E32" s="111">
        <f>$B32      +$C32      +$D32</f>
        <v>2967000</v>
      </c>
      <c r="F32" s="112">
        <f t="shared" ref="F32:O32" si="16">SUM(F28:F31)</f>
        <v>2967000</v>
      </c>
      <c r="G32" s="113">
        <f t="shared" si="16"/>
        <v>2077000</v>
      </c>
      <c r="H32" s="112">
        <f t="shared" si="16"/>
        <v>171000</v>
      </c>
      <c r="I32" s="113">
        <f t="shared" si="16"/>
        <v>341414</v>
      </c>
      <c r="J32" s="112">
        <f t="shared" si="16"/>
        <v>1182000</v>
      </c>
      <c r="K32" s="113">
        <f t="shared" si="16"/>
        <v>843657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1353000</v>
      </c>
      <c r="Q32" s="113">
        <f>$I32      +$K32      +$M32      +$O32</f>
        <v>1185071</v>
      </c>
      <c r="R32" s="58">
        <f>IF(($H32      =0),0,((($J32      -$H32      )/$H32      )*100))</f>
        <v>591.22807017543857</v>
      </c>
      <c r="S32" s="59">
        <f>IF(($I32      =0),0,((($K32      -$I32      )/$I32      )*100))</f>
        <v>147.10673844657805</v>
      </c>
      <c r="T32" s="58">
        <f>IF($E32   =0,0,($P32   /$E32   )*100)</f>
        <v>45.601617795753285</v>
      </c>
      <c r="U32" s="60">
        <f>IF($E32   =0,0,($Q32   /$E32   )*100)</f>
        <v>39.941725648803505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1713000</v>
      </c>
      <c r="C34" s="108"/>
      <c r="D34" s="108"/>
      <c r="E34" s="108">
        <f>$B34      +$C34      +$D34</f>
        <v>1713000</v>
      </c>
      <c r="F34" s="109">
        <v>1713000</v>
      </c>
      <c r="G34" s="110">
        <v>1199000</v>
      </c>
      <c r="H34" s="109">
        <v>428000</v>
      </c>
      <c r="I34" s="110">
        <v>378452</v>
      </c>
      <c r="J34" s="109">
        <v>536000</v>
      </c>
      <c r="K34" s="110">
        <v>688176</v>
      </c>
      <c r="L34" s="109"/>
      <c r="M34" s="110"/>
      <c r="N34" s="109"/>
      <c r="O34" s="110"/>
      <c r="P34" s="109">
        <f>$H34      +$J34      +$L34      +$N34</f>
        <v>964000</v>
      </c>
      <c r="Q34" s="110">
        <f>$I34      +$K34      +$M34      +$O34</f>
        <v>1066628</v>
      </c>
      <c r="R34" s="54">
        <f>IF(($H34      =0),0,((($J34      -$H34      )/$H34      )*100))</f>
        <v>25.233644859813083</v>
      </c>
      <c r="S34" s="55">
        <f>IF(($I34      =0),0,((($K34      -$I34      )/$I34      )*100))</f>
        <v>81.839704903131704</v>
      </c>
      <c r="T34" s="54">
        <f>IF(($E34      =0),0,(($P34      /$E34      )*100))</f>
        <v>56.275539988324574</v>
      </c>
      <c r="U34" s="56">
        <f>IF(($E34      =0),0,(($Q34      /$E34      )*100))</f>
        <v>62.266666666666673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1713000</v>
      </c>
      <c r="C35" s="111">
        <f>C34</f>
        <v>0</v>
      </c>
      <c r="D35" s="111"/>
      <c r="E35" s="111">
        <f>$B35      +$C35      +$D35</f>
        <v>1713000</v>
      </c>
      <c r="F35" s="112">
        <f t="shared" ref="F35:O35" si="17">F34</f>
        <v>1713000</v>
      </c>
      <c r="G35" s="113">
        <f t="shared" si="17"/>
        <v>1199000</v>
      </c>
      <c r="H35" s="112">
        <f t="shared" si="17"/>
        <v>428000</v>
      </c>
      <c r="I35" s="113">
        <f t="shared" si="17"/>
        <v>378452</v>
      </c>
      <c r="J35" s="112">
        <f t="shared" si="17"/>
        <v>536000</v>
      </c>
      <c r="K35" s="113">
        <f t="shared" si="17"/>
        <v>688176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964000</v>
      </c>
      <c r="Q35" s="113">
        <f>$I35      +$K35      +$M35      +$O35</f>
        <v>1066628</v>
      </c>
      <c r="R35" s="58">
        <f>IF(($H35      =0),0,((($J35      -$H35      )/$H35      )*100))</f>
        <v>25.233644859813083</v>
      </c>
      <c r="S35" s="59">
        <f>IF(($I35      =0),0,((($K35      -$I35      )/$I35      )*100))</f>
        <v>81.839704903131704</v>
      </c>
      <c r="T35" s="58">
        <f>IF($E35   =0,0,($P35   /$E35   )*100)</f>
        <v>56.275539988324574</v>
      </c>
      <c r="U35" s="60">
        <f>IF($E35   =0,0,($Q35   /$E35   )*100)</f>
        <v>62.266666666666673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110000000</v>
      </c>
      <c r="C53" s="108"/>
      <c r="D53" s="108"/>
      <c r="E53" s="108">
        <f t="shared" si="26"/>
        <v>110000000</v>
      </c>
      <c r="F53" s="109">
        <v>110000000</v>
      </c>
      <c r="G53" s="110">
        <v>100966000</v>
      </c>
      <c r="H53" s="109">
        <v>39591000</v>
      </c>
      <c r="I53" s="110">
        <v>30589467</v>
      </c>
      <c r="J53" s="109">
        <v>42336000</v>
      </c>
      <c r="K53" s="110">
        <v>52355896</v>
      </c>
      <c r="L53" s="109"/>
      <c r="M53" s="110"/>
      <c r="N53" s="109"/>
      <c r="O53" s="110"/>
      <c r="P53" s="109">
        <f t="shared" si="27"/>
        <v>81927000</v>
      </c>
      <c r="Q53" s="110">
        <f t="shared" si="28"/>
        <v>82945363</v>
      </c>
      <c r="R53" s="54">
        <f t="shared" si="29"/>
        <v>6.9333939531711755</v>
      </c>
      <c r="S53" s="55">
        <f t="shared" si="30"/>
        <v>71.156614137801085</v>
      </c>
      <c r="T53" s="54">
        <f t="shared" si="31"/>
        <v>74.4790909090909</v>
      </c>
      <c r="U53" s="56">
        <f t="shared" si="32"/>
        <v>75.404875454545447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110000000</v>
      </c>
      <c r="C55" s="111">
        <f>SUM(C44:C54)</f>
        <v>0</v>
      </c>
      <c r="D55" s="111"/>
      <c r="E55" s="111">
        <f t="shared" si="26"/>
        <v>110000000</v>
      </c>
      <c r="F55" s="112">
        <f t="shared" ref="F55:O55" si="33">SUM(F44:F54)</f>
        <v>110000000</v>
      </c>
      <c r="G55" s="113">
        <f t="shared" si="33"/>
        <v>100966000</v>
      </c>
      <c r="H55" s="112">
        <f t="shared" si="33"/>
        <v>39591000</v>
      </c>
      <c r="I55" s="113">
        <f t="shared" si="33"/>
        <v>30589467</v>
      </c>
      <c r="J55" s="112">
        <f t="shared" si="33"/>
        <v>42336000</v>
      </c>
      <c r="K55" s="113">
        <f t="shared" si="33"/>
        <v>52355896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81927000</v>
      </c>
      <c r="Q55" s="113">
        <f t="shared" si="28"/>
        <v>82945363</v>
      </c>
      <c r="R55" s="58">
        <f t="shared" si="29"/>
        <v>6.9333939531711755</v>
      </c>
      <c r="S55" s="59">
        <f t="shared" si="30"/>
        <v>71.156614137801085</v>
      </c>
      <c r="T55" s="58">
        <f>IF((+$E45+$E47+$E49+$E50+$E53) =0,0,(P55   /(+$E45+$E47+$E49+$E50+$E53) )*100)</f>
        <v>74.4790909090909</v>
      </c>
      <c r="U55" s="60">
        <f>IF((+$E45+$E47+$E49+$E50+$E53) =0,0,(Q55   /(+$E45+$E47+$E49+$E50+$E53) )*100)</f>
        <v>75.404875454545447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115880000</v>
      </c>
      <c r="C69" s="120">
        <f>SUM(C9:C16,C19:C25,C28:C31,C34,C37:C41,C44:C54,C57:C60,C63:C67)</f>
        <v>0</v>
      </c>
      <c r="D69" s="120"/>
      <c r="E69" s="120">
        <f t="shared" si="35"/>
        <v>115880000</v>
      </c>
      <c r="F69" s="121">
        <f t="shared" ref="F69:O69" si="43">SUM(F9:F16,F19:F25,F28:F31,F34,F37:F41,F44:F54,F57:F60,F63:F67)</f>
        <v>115880000</v>
      </c>
      <c r="G69" s="122">
        <f t="shared" si="43"/>
        <v>105442000</v>
      </c>
      <c r="H69" s="121">
        <f t="shared" si="43"/>
        <v>40237000</v>
      </c>
      <c r="I69" s="122">
        <f t="shared" si="43"/>
        <v>31356152</v>
      </c>
      <c r="J69" s="121">
        <f t="shared" si="43"/>
        <v>44149000</v>
      </c>
      <c r="K69" s="122">
        <f t="shared" si="43"/>
        <v>53981776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84386000</v>
      </c>
      <c r="Q69" s="122">
        <f t="shared" si="37"/>
        <v>85337928</v>
      </c>
      <c r="R69" s="67">
        <f t="shared" si="38"/>
        <v>9.7223948107463283</v>
      </c>
      <c r="S69" s="68">
        <f t="shared" si="39"/>
        <v>72.156889659164818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72.821884708318947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73.643362098722818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121318000</v>
      </c>
      <c r="C71" s="108"/>
      <c r="D71" s="108"/>
      <c r="E71" s="108">
        <f>$B71      +$C71      +$D71</f>
        <v>121318000</v>
      </c>
      <c r="F71" s="109">
        <v>121318000</v>
      </c>
      <c r="G71" s="110">
        <v>114395000</v>
      </c>
      <c r="H71" s="109">
        <v>21785000</v>
      </c>
      <c r="I71" s="110">
        <v>22173709</v>
      </c>
      <c r="J71" s="109">
        <v>41102000</v>
      </c>
      <c r="K71" s="110">
        <v>44864067</v>
      </c>
      <c r="L71" s="109"/>
      <c r="M71" s="110"/>
      <c r="N71" s="109"/>
      <c r="O71" s="110"/>
      <c r="P71" s="109">
        <f>$H71      +$J71      +$L71      +$N71</f>
        <v>62887000</v>
      </c>
      <c r="Q71" s="110">
        <f>$I71      +$K71      +$M71      +$O71</f>
        <v>67037776</v>
      </c>
      <c r="R71" s="54">
        <f>IF(($H71      =0),0,((($J71      -$H71      )/$H71      )*100))</f>
        <v>88.671103970621985</v>
      </c>
      <c r="S71" s="55">
        <f>IF(($I71      =0),0,((($K71      -$I71      )/$I71      )*100))</f>
        <v>102.33000712690871</v>
      </c>
      <c r="T71" s="54">
        <f>IF(($E71      =0),0,(($P71      /$E71      )*100))</f>
        <v>51.836495820900439</v>
      </c>
      <c r="U71" s="56">
        <f>IF(($E71      =0),0,(($Q71      /$E71      )*100))</f>
        <v>55.257897426597872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121318000</v>
      </c>
      <c r="C73" s="117">
        <f>SUM(C71:C72)</f>
        <v>0</v>
      </c>
      <c r="D73" s="117"/>
      <c r="E73" s="117">
        <f>$B73      +$C73      +$D73</f>
        <v>121318000</v>
      </c>
      <c r="F73" s="118">
        <f t="shared" ref="F73:O73" si="44">SUM(F71:F72)</f>
        <v>121318000</v>
      </c>
      <c r="G73" s="119">
        <f t="shared" si="44"/>
        <v>114395000</v>
      </c>
      <c r="H73" s="118">
        <f t="shared" si="44"/>
        <v>21785000</v>
      </c>
      <c r="I73" s="119">
        <f t="shared" si="44"/>
        <v>22173709</v>
      </c>
      <c r="J73" s="118">
        <f t="shared" si="44"/>
        <v>41102000</v>
      </c>
      <c r="K73" s="119">
        <f t="shared" si="44"/>
        <v>44864067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62887000</v>
      </c>
      <c r="Q73" s="119">
        <f>$I73      +$K73      +$M73      +$O73</f>
        <v>67037776</v>
      </c>
      <c r="R73" s="63">
        <f>IF(($H73      =0),0,((($J73      -$H73      )/$H73      )*100))</f>
        <v>88.671103970621985</v>
      </c>
      <c r="S73" s="64">
        <f>IF(($I73      =0),0,((($K73      -$I73      )/$I73      )*100))</f>
        <v>102.33000712690871</v>
      </c>
      <c r="T73" s="63">
        <f>IF(($E71      =0),0,(($P71      /$E71      )*100))</f>
        <v>51.836495820900439</v>
      </c>
      <c r="U73" s="65">
        <f>IF($E71   =0,0,($Q71   /$E71 )*100)</f>
        <v>55.257897426597872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121318000</v>
      </c>
      <c r="C74" s="120">
        <f>SUM(C71:C72)</f>
        <v>0</v>
      </c>
      <c r="D74" s="120"/>
      <c r="E74" s="120">
        <f>$B74      +$C74      +$D74</f>
        <v>121318000</v>
      </c>
      <c r="F74" s="121">
        <f t="shared" ref="F74:O74" si="45">SUM(F71:F72)</f>
        <v>121318000</v>
      </c>
      <c r="G74" s="122">
        <f t="shared" si="45"/>
        <v>114395000</v>
      </c>
      <c r="H74" s="121">
        <f t="shared" si="45"/>
        <v>21785000</v>
      </c>
      <c r="I74" s="122">
        <f t="shared" si="45"/>
        <v>22173709</v>
      </c>
      <c r="J74" s="121">
        <f t="shared" si="45"/>
        <v>41102000</v>
      </c>
      <c r="K74" s="122">
        <f t="shared" si="45"/>
        <v>44864067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62887000</v>
      </c>
      <c r="Q74" s="122">
        <f>$I74      +$K74      +$M74      +$O74</f>
        <v>67037776</v>
      </c>
      <c r="R74" s="67">
        <f>IF(($H74      =0),0,((($J74      -$H74      )/$H74      )*100))</f>
        <v>88.671103970621985</v>
      </c>
      <c r="S74" s="68">
        <f>IF(($I74      =0),0,((($K74      -$I74      )/$I74      )*100))</f>
        <v>102.33000712690871</v>
      </c>
      <c r="T74" s="67">
        <f>IF(($E71      =0),0,(($P71      /$E71      )*100))</f>
        <v>51.836495820900439</v>
      </c>
      <c r="U74" s="71">
        <f>IF($E71   =0,0,($Q71   /$E71 )*100)</f>
        <v>55.257897426597872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237198000</v>
      </c>
      <c r="C75" s="120">
        <f>SUM(C9:C16,C19:C25,C28:C31,C34,C37:C41,C44:C54,C57:C60,C63:C67,C71:C72)</f>
        <v>0</v>
      </c>
      <c r="D75" s="120"/>
      <c r="E75" s="120">
        <f>$B75      +$C75      +$D75</f>
        <v>237198000</v>
      </c>
      <c r="F75" s="121">
        <f t="shared" ref="F75:O75" si="46">SUM(F9:F16,F19:F25,F28:F31,F34,F37:F41,F44:F54,F57:F60,F63:F67,F71:F72)</f>
        <v>237198000</v>
      </c>
      <c r="G75" s="122">
        <f t="shared" si="46"/>
        <v>219837000</v>
      </c>
      <c r="H75" s="121">
        <f t="shared" si="46"/>
        <v>62022000</v>
      </c>
      <c r="I75" s="122">
        <f t="shared" si="46"/>
        <v>53529861</v>
      </c>
      <c r="J75" s="121">
        <f t="shared" si="46"/>
        <v>85251000</v>
      </c>
      <c r="K75" s="122">
        <f t="shared" si="46"/>
        <v>98845843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147273000</v>
      </c>
      <c r="Q75" s="122">
        <f>$I75      +$K75      +$M75      +$O75</f>
        <v>152375704</v>
      </c>
      <c r="R75" s="67">
        <f>IF(($H75      =0),0,((($J75      -$H75      )/$H75      )*100))</f>
        <v>37.452839315081746</v>
      </c>
      <c r="S75" s="68">
        <f>IF(($I75      =0),0,((($K75      -$I75      )/$I75      )*100))</f>
        <v>84.655519654721317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62.088634811423368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64.239877233366215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6XN09NRnecdzI0YfllQiSYKfBuRPwTAVDL6cSXy7/4isM3SJ1g9igEE1DsZJdP5lvT9NLivgHYZsbGHhpZa1bg==" saltValue="5QFnKnuyehhinSsFX+Fz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109000</v>
      </c>
      <c r="I10" s="110">
        <v>-1624999</v>
      </c>
      <c r="J10" s="109">
        <v>567000</v>
      </c>
      <c r="K10" s="110">
        <v>900001</v>
      </c>
      <c r="L10" s="109"/>
      <c r="M10" s="110"/>
      <c r="N10" s="109"/>
      <c r="O10" s="110"/>
      <c r="P10" s="109">
        <f t="shared" ref="P10:P17" si="1">$H10      +$J10      +$L10      +$N10</f>
        <v>676000</v>
      </c>
      <c r="Q10" s="110">
        <f t="shared" ref="Q10:Q17" si="2">$I10      +$K10      +$M10      +$O10</f>
        <v>-724998</v>
      </c>
      <c r="R10" s="54">
        <f t="shared" ref="R10:R17" si="3">IF(($H10      =0),0,((($J10      -$H10      )/$H10      )*100))</f>
        <v>420.18348623853211</v>
      </c>
      <c r="S10" s="55">
        <f t="shared" ref="S10:S17" si="4">IF(($I10      =0),0,((($K10      -$I10      )/$I10      )*100))</f>
        <v>-155.38471100597599</v>
      </c>
      <c r="T10" s="54">
        <f t="shared" ref="T10:T16" si="5">IF(($E10      =0),0,(($P10      /$E10      )*100))</f>
        <v>35.578947368421055</v>
      </c>
      <c r="U10" s="56">
        <f t="shared" ref="U10:U16" si="6">IF(($E10      =0),0,(($Q10      /$E10      )*100))</f>
        <v>-38.157789473684211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109000</v>
      </c>
      <c r="I17" s="113">
        <f t="shared" si="7"/>
        <v>-1624999</v>
      </c>
      <c r="J17" s="112">
        <f t="shared" si="7"/>
        <v>567000</v>
      </c>
      <c r="K17" s="113">
        <f t="shared" si="7"/>
        <v>900001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676000</v>
      </c>
      <c r="Q17" s="113">
        <f t="shared" si="2"/>
        <v>-724998</v>
      </c>
      <c r="R17" s="58">
        <f t="shared" si="3"/>
        <v>420.18348623853211</v>
      </c>
      <c r="S17" s="59">
        <f t="shared" si="4"/>
        <v>-155.38471100597599</v>
      </c>
      <c r="T17" s="58">
        <f>IF((SUM($E9:$E14))=0,0,(P17/(SUM($E9:$E14))*100))</f>
        <v>35.578947368421055</v>
      </c>
      <c r="U17" s="60">
        <f>IF((SUM($E9:$E14))=0,0,(Q17/(SUM($E9:$E14))*100))</f>
        <v>-38.157789473684211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8858000</v>
      </c>
      <c r="C23" s="108"/>
      <c r="D23" s="108"/>
      <c r="E23" s="108">
        <f t="shared" si="8"/>
        <v>8858000</v>
      </c>
      <c r="F23" s="109">
        <v>8858000</v>
      </c>
      <c r="G23" s="110">
        <v>8858000</v>
      </c>
      <c r="H23" s="109">
        <v>1279000</v>
      </c>
      <c r="I23" s="110"/>
      <c r="J23" s="109">
        <v>4410000</v>
      </c>
      <c r="K23" s="110"/>
      <c r="L23" s="109"/>
      <c r="M23" s="110"/>
      <c r="N23" s="109"/>
      <c r="O23" s="110"/>
      <c r="P23" s="109">
        <f t="shared" si="9"/>
        <v>5689000</v>
      </c>
      <c r="Q23" s="110">
        <f t="shared" si="10"/>
        <v>0</v>
      </c>
      <c r="R23" s="54">
        <f t="shared" si="11"/>
        <v>244.80062548866303</v>
      </c>
      <c r="S23" s="55">
        <f t="shared" si="12"/>
        <v>0</v>
      </c>
      <c r="T23" s="54">
        <f t="shared" si="13"/>
        <v>64.224429893881236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8858000</v>
      </c>
      <c r="C26" s="111">
        <f>SUM(C19:C25)</f>
        <v>0</v>
      </c>
      <c r="D26" s="111"/>
      <c r="E26" s="111">
        <f t="shared" si="8"/>
        <v>8858000</v>
      </c>
      <c r="F26" s="112">
        <f t="shared" ref="F26:O26" si="15">SUM(F19:F25)</f>
        <v>8858000</v>
      </c>
      <c r="G26" s="113">
        <f t="shared" si="15"/>
        <v>8858000</v>
      </c>
      <c r="H26" s="112">
        <f t="shared" si="15"/>
        <v>1279000</v>
      </c>
      <c r="I26" s="113">
        <f t="shared" si="15"/>
        <v>0</v>
      </c>
      <c r="J26" s="112">
        <f t="shared" si="15"/>
        <v>4410000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5689000</v>
      </c>
      <c r="Q26" s="113">
        <f t="shared" si="10"/>
        <v>0</v>
      </c>
      <c r="R26" s="58">
        <f t="shared" si="11"/>
        <v>244.80062548866303</v>
      </c>
      <c r="S26" s="59">
        <f t="shared" si="12"/>
        <v>0</v>
      </c>
      <c r="T26" s="58">
        <f>IF(($E26-$E21-$E25)   =0,0,($P26   /($E26-$E21-$E25)   )*100)</f>
        <v>64.224429893881236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2333000</v>
      </c>
      <c r="C34" s="108"/>
      <c r="D34" s="108"/>
      <c r="E34" s="108">
        <f>$B34      +$C34      +$D34</f>
        <v>2333000</v>
      </c>
      <c r="F34" s="109">
        <v>2333000</v>
      </c>
      <c r="G34" s="110">
        <v>1633000</v>
      </c>
      <c r="H34" s="109">
        <v>528000</v>
      </c>
      <c r="I34" s="110">
        <v>-2128351</v>
      </c>
      <c r="J34" s="109">
        <v>765000</v>
      </c>
      <c r="K34" s="110">
        <v>764453</v>
      </c>
      <c r="L34" s="109"/>
      <c r="M34" s="110"/>
      <c r="N34" s="109"/>
      <c r="O34" s="110"/>
      <c r="P34" s="109">
        <f>$H34      +$J34      +$L34      +$N34</f>
        <v>1293000</v>
      </c>
      <c r="Q34" s="110">
        <f>$I34      +$K34      +$M34      +$O34</f>
        <v>-1363898</v>
      </c>
      <c r="R34" s="54">
        <f>IF(($H34      =0),0,((($J34      -$H34      )/$H34      )*100))</f>
        <v>44.886363636363633</v>
      </c>
      <c r="S34" s="55">
        <f>IF(($I34      =0),0,((($K34      -$I34      )/$I34      )*100))</f>
        <v>-135.91761885140187</v>
      </c>
      <c r="T34" s="54">
        <f>IF(($E34      =0),0,(($P34      /$E34      )*100))</f>
        <v>55.422203171881698</v>
      </c>
      <c r="U34" s="56">
        <f>IF(($E34      =0),0,(($Q34      /$E34      )*100))</f>
        <v>-58.461123017573932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2333000</v>
      </c>
      <c r="C35" s="111">
        <f>C34</f>
        <v>0</v>
      </c>
      <c r="D35" s="111"/>
      <c r="E35" s="111">
        <f>$B35      +$C35      +$D35</f>
        <v>2333000</v>
      </c>
      <c r="F35" s="112">
        <f t="shared" ref="F35:O35" si="17">F34</f>
        <v>2333000</v>
      </c>
      <c r="G35" s="113">
        <f t="shared" si="17"/>
        <v>1633000</v>
      </c>
      <c r="H35" s="112">
        <f t="shared" si="17"/>
        <v>528000</v>
      </c>
      <c r="I35" s="113">
        <f t="shared" si="17"/>
        <v>-2128351</v>
      </c>
      <c r="J35" s="112">
        <f t="shared" si="17"/>
        <v>765000</v>
      </c>
      <c r="K35" s="113">
        <f t="shared" si="17"/>
        <v>764453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1293000</v>
      </c>
      <c r="Q35" s="113">
        <f>$I35      +$K35      +$M35      +$O35</f>
        <v>-1363898</v>
      </c>
      <c r="R35" s="58">
        <f>IF(($H35      =0),0,((($J35      -$H35      )/$H35      )*100))</f>
        <v>44.886363636363633</v>
      </c>
      <c r="S35" s="59">
        <f>IF(($I35      =0),0,((($K35      -$I35      )/$I35      )*100))</f>
        <v>-135.91761885140187</v>
      </c>
      <c r="T35" s="58">
        <f>IF($E35   =0,0,($P35   /$E35   )*100)</f>
        <v>55.422203171881698</v>
      </c>
      <c r="U35" s="60">
        <f>IF($E35   =0,0,($Q35   /$E35   )*100)</f>
        <v>-58.461123017573932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9315000</v>
      </c>
      <c r="C37" s="108"/>
      <c r="D37" s="108"/>
      <c r="E37" s="108">
        <f t="shared" ref="E37:E42" si="18">$B37      +$C37      +$D37</f>
        <v>9315000</v>
      </c>
      <c r="F37" s="109">
        <v>9315000</v>
      </c>
      <c r="G37" s="110">
        <v>6055000</v>
      </c>
      <c r="H37" s="109">
        <v>2978000</v>
      </c>
      <c r="I37" s="110">
        <v>-3401646</v>
      </c>
      <c r="J37" s="109">
        <v>1193000</v>
      </c>
      <c r="K37" s="110">
        <v>2631916</v>
      </c>
      <c r="L37" s="109"/>
      <c r="M37" s="110"/>
      <c r="N37" s="109"/>
      <c r="O37" s="110"/>
      <c r="P37" s="109">
        <f t="shared" ref="P37:P42" si="19">$H37      +$J37      +$L37      +$N37</f>
        <v>4171000</v>
      </c>
      <c r="Q37" s="110">
        <f t="shared" ref="Q37:Q42" si="20">$I37      +$K37      +$M37      +$O37</f>
        <v>-769730</v>
      </c>
      <c r="R37" s="54">
        <f t="shared" ref="R37:R42" si="21">IF(($H37      =0),0,((($J37      -$H37      )/$H37      )*100))</f>
        <v>-59.939556749496305</v>
      </c>
      <c r="S37" s="55">
        <f t="shared" ref="S37:S42" si="22">IF(($I37      =0),0,((($K37      -$I37      )/$I37      )*100))</f>
        <v>-177.37183704594776</v>
      </c>
      <c r="T37" s="54">
        <f t="shared" ref="T37:T41" si="23">IF(($E37      =0),0,(($P37      /$E37      )*100))</f>
        <v>44.777241009125071</v>
      </c>
      <c r="U37" s="56">
        <f t="shared" ref="U37:U41" si="24">IF(($E37      =0),0,(($Q37      /$E37      )*100))</f>
        <v>-8.26333870101986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6082000</v>
      </c>
      <c r="C38" s="108"/>
      <c r="D38" s="108"/>
      <c r="E38" s="108">
        <f t="shared" si="18"/>
        <v>6082000</v>
      </c>
      <c r="F38" s="109">
        <v>5530000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15397000</v>
      </c>
      <c r="C42" s="111">
        <f>SUM(C37:C41)</f>
        <v>0</v>
      </c>
      <c r="D42" s="111"/>
      <c r="E42" s="111">
        <f t="shared" si="18"/>
        <v>15397000</v>
      </c>
      <c r="F42" s="112">
        <f t="shared" ref="F42:O42" si="25">SUM(F37:F41)</f>
        <v>14845000</v>
      </c>
      <c r="G42" s="113">
        <f t="shared" si="25"/>
        <v>6055000</v>
      </c>
      <c r="H42" s="112">
        <f t="shared" si="25"/>
        <v>2978000</v>
      </c>
      <c r="I42" s="113">
        <f t="shared" si="25"/>
        <v>-3401646</v>
      </c>
      <c r="J42" s="112">
        <f t="shared" si="25"/>
        <v>1193000</v>
      </c>
      <c r="K42" s="113">
        <f t="shared" si="25"/>
        <v>2631916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4171000</v>
      </c>
      <c r="Q42" s="113">
        <f t="shared" si="20"/>
        <v>-769730</v>
      </c>
      <c r="R42" s="58">
        <f t="shared" si="21"/>
        <v>-59.939556749496305</v>
      </c>
      <c r="S42" s="59">
        <f t="shared" si="22"/>
        <v>-177.37183704594776</v>
      </c>
      <c r="T42" s="58">
        <f>IF((+$E37+$E40) =0,0,(P42   /(+$E37+$E40) )*100)</f>
        <v>44.777241009125071</v>
      </c>
      <c r="U42" s="60">
        <f>IF((+$E37+$E40) =0,0,(Q42   /(+$E37+$E40) )*100)</f>
        <v>-8.26333870101986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28488000</v>
      </c>
      <c r="C69" s="120">
        <f>SUM(C9:C16,C19:C25,C28:C31,C34,C37:C41,C44:C54,C57:C60,C63:C67)</f>
        <v>0</v>
      </c>
      <c r="D69" s="120"/>
      <c r="E69" s="120">
        <f t="shared" si="35"/>
        <v>28488000</v>
      </c>
      <c r="F69" s="121">
        <f t="shared" ref="F69:O69" si="43">SUM(F9:F16,F19:F25,F28:F31,F34,F37:F41,F44:F54,F57:F60,F63:F67)</f>
        <v>27936000</v>
      </c>
      <c r="G69" s="122">
        <f t="shared" si="43"/>
        <v>18446000</v>
      </c>
      <c r="H69" s="121">
        <f t="shared" si="43"/>
        <v>4894000</v>
      </c>
      <c r="I69" s="122">
        <f t="shared" si="43"/>
        <v>-7154996</v>
      </c>
      <c r="J69" s="121">
        <f t="shared" si="43"/>
        <v>6935000</v>
      </c>
      <c r="K69" s="122">
        <f t="shared" si="43"/>
        <v>4296370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11829000</v>
      </c>
      <c r="Q69" s="122">
        <f t="shared" si="37"/>
        <v>-2858626</v>
      </c>
      <c r="R69" s="67">
        <f t="shared" si="38"/>
        <v>41.704127503064974</v>
      </c>
      <c r="S69" s="68">
        <f t="shared" si="39"/>
        <v>-160.04713349944569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52.793894492546642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-12.758305810943495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34320000</v>
      </c>
      <c r="C71" s="108"/>
      <c r="D71" s="108"/>
      <c r="E71" s="108">
        <f>$B71      +$C71      +$D71</f>
        <v>34320000</v>
      </c>
      <c r="F71" s="109">
        <v>34320000</v>
      </c>
      <c r="G71" s="110">
        <v>30321000</v>
      </c>
      <c r="H71" s="109">
        <v>7272000</v>
      </c>
      <c r="I71" s="110">
        <v>-34418016</v>
      </c>
      <c r="J71" s="109">
        <v>13996000</v>
      </c>
      <c r="K71" s="110">
        <v>10579208</v>
      </c>
      <c r="L71" s="109"/>
      <c r="M71" s="110"/>
      <c r="N71" s="109"/>
      <c r="O71" s="110"/>
      <c r="P71" s="109">
        <f>$H71      +$J71      +$L71      +$N71</f>
        <v>21268000</v>
      </c>
      <c r="Q71" s="110">
        <f>$I71      +$K71      +$M71      +$O71</f>
        <v>-23838808</v>
      </c>
      <c r="R71" s="54">
        <f>IF(($H71      =0),0,((($J71      -$H71      )/$H71      )*100))</f>
        <v>92.464246424642454</v>
      </c>
      <c r="S71" s="55">
        <f>IF(($I71      =0),0,((($K71      -$I71      )/$I71      )*100))</f>
        <v>-130.73741380095819</v>
      </c>
      <c r="T71" s="54">
        <f>IF(($E71      =0),0,(($P71      /$E71      )*100))</f>
        <v>61.969696969696976</v>
      </c>
      <c r="U71" s="56">
        <f>IF(($E71      =0),0,(($Q71      /$E71      )*100))</f>
        <v>-69.460396270396274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34320000</v>
      </c>
      <c r="C73" s="117">
        <f>SUM(C71:C72)</f>
        <v>0</v>
      </c>
      <c r="D73" s="117"/>
      <c r="E73" s="117">
        <f>$B73      +$C73      +$D73</f>
        <v>34320000</v>
      </c>
      <c r="F73" s="118">
        <f t="shared" ref="F73:O73" si="44">SUM(F71:F72)</f>
        <v>34320000</v>
      </c>
      <c r="G73" s="119">
        <f t="shared" si="44"/>
        <v>30321000</v>
      </c>
      <c r="H73" s="118">
        <f t="shared" si="44"/>
        <v>7272000</v>
      </c>
      <c r="I73" s="119">
        <f t="shared" si="44"/>
        <v>-34418016</v>
      </c>
      <c r="J73" s="118">
        <f t="shared" si="44"/>
        <v>13996000</v>
      </c>
      <c r="K73" s="119">
        <f t="shared" si="44"/>
        <v>10579208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21268000</v>
      </c>
      <c r="Q73" s="119">
        <f>$I73      +$K73      +$M73      +$O73</f>
        <v>-23838808</v>
      </c>
      <c r="R73" s="63">
        <f>IF(($H73      =0),0,((($J73      -$H73      )/$H73      )*100))</f>
        <v>92.464246424642454</v>
      </c>
      <c r="S73" s="64">
        <f>IF(($I73      =0),0,((($K73      -$I73      )/$I73      )*100))</f>
        <v>-130.73741380095819</v>
      </c>
      <c r="T73" s="63">
        <f>IF(($E71      =0),0,(($P71      /$E71      )*100))</f>
        <v>61.969696969696976</v>
      </c>
      <c r="U73" s="65">
        <f>IF($E71   =0,0,($Q71   /$E71 )*100)</f>
        <v>-69.460396270396274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34320000</v>
      </c>
      <c r="C74" s="120">
        <f>SUM(C71:C72)</f>
        <v>0</v>
      </c>
      <c r="D74" s="120"/>
      <c r="E74" s="120">
        <f>$B74      +$C74      +$D74</f>
        <v>34320000</v>
      </c>
      <c r="F74" s="121">
        <f t="shared" ref="F74:O74" si="45">SUM(F71:F72)</f>
        <v>34320000</v>
      </c>
      <c r="G74" s="122">
        <f t="shared" si="45"/>
        <v>30321000</v>
      </c>
      <c r="H74" s="121">
        <f t="shared" si="45"/>
        <v>7272000</v>
      </c>
      <c r="I74" s="122">
        <f t="shared" si="45"/>
        <v>-34418016</v>
      </c>
      <c r="J74" s="121">
        <f t="shared" si="45"/>
        <v>13996000</v>
      </c>
      <c r="K74" s="122">
        <f t="shared" si="45"/>
        <v>10579208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21268000</v>
      </c>
      <c r="Q74" s="122">
        <f>$I74      +$K74      +$M74      +$O74</f>
        <v>-23838808</v>
      </c>
      <c r="R74" s="67">
        <f>IF(($H74      =0),0,((($J74      -$H74      )/$H74      )*100))</f>
        <v>92.464246424642454</v>
      </c>
      <c r="S74" s="68">
        <f>IF(($I74      =0),0,((($K74      -$I74      )/$I74      )*100))</f>
        <v>-130.73741380095819</v>
      </c>
      <c r="T74" s="67">
        <f>IF(($E71      =0),0,(($P71      /$E71      )*100))</f>
        <v>61.969696969696976</v>
      </c>
      <c r="U74" s="71">
        <f>IF($E71   =0,0,($Q71   /$E71 )*100)</f>
        <v>-69.460396270396274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62808000</v>
      </c>
      <c r="C75" s="120">
        <f>SUM(C9:C16,C19:C25,C28:C31,C34,C37:C41,C44:C54,C57:C60,C63:C67,C71:C72)</f>
        <v>0</v>
      </c>
      <c r="D75" s="120"/>
      <c r="E75" s="120">
        <f>$B75      +$C75      +$D75</f>
        <v>62808000</v>
      </c>
      <c r="F75" s="121">
        <f t="shared" ref="F75:O75" si="46">SUM(F9:F16,F19:F25,F28:F31,F34,F37:F41,F44:F54,F57:F60,F63:F67,F71:F72)</f>
        <v>62256000</v>
      </c>
      <c r="G75" s="122">
        <f t="shared" si="46"/>
        <v>48767000</v>
      </c>
      <c r="H75" s="121">
        <f t="shared" si="46"/>
        <v>12166000</v>
      </c>
      <c r="I75" s="122">
        <f t="shared" si="46"/>
        <v>-41573012</v>
      </c>
      <c r="J75" s="121">
        <f t="shared" si="46"/>
        <v>20931000</v>
      </c>
      <c r="K75" s="122">
        <f t="shared" si="46"/>
        <v>14875578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33097000</v>
      </c>
      <c r="Q75" s="122">
        <f>$I75      +$K75      +$M75      +$O75</f>
        <v>-26697434</v>
      </c>
      <c r="R75" s="67">
        <f>IF(($H75      =0),0,((($J75      -$H75      )/$H75      )*100))</f>
        <v>72.045043564030905</v>
      </c>
      <c r="S75" s="68">
        <f>IF(($I75      =0),0,((($K75      -$I75      )/$I75      )*100))</f>
        <v>-135.7818144136393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58.345379543771813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-47.063840214363786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j/A7IgqH2q8LP4b1/hB1Qum/p1PlrJTJt2ouq5X0lCeurHzJHgAzEe9lb8OliJ+0KqLkYiDEgI+veL01xhluw==" saltValue="3luPuLBvbq1kJxTvJNVg+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>
        <v>791000</v>
      </c>
      <c r="I10" s="110">
        <v>2058123</v>
      </c>
      <c r="J10" s="109">
        <v>91000</v>
      </c>
      <c r="K10" s="110">
        <v>403994</v>
      </c>
      <c r="L10" s="109"/>
      <c r="M10" s="110"/>
      <c r="N10" s="109"/>
      <c r="O10" s="110"/>
      <c r="P10" s="109">
        <f t="shared" ref="P10:P17" si="1">$H10      +$J10      +$L10      +$N10</f>
        <v>882000</v>
      </c>
      <c r="Q10" s="110">
        <f t="shared" ref="Q10:Q17" si="2">$I10      +$K10      +$M10      +$O10</f>
        <v>2462117</v>
      </c>
      <c r="R10" s="54">
        <f t="shared" ref="R10:R17" si="3">IF(($H10      =0),0,((($J10      -$H10      )/$H10      )*100))</f>
        <v>-88.495575221238937</v>
      </c>
      <c r="S10" s="55">
        <f t="shared" ref="S10:S17" si="4">IF(($I10      =0),0,((($K10      -$I10      )/$I10      )*100))</f>
        <v>-80.37075529499451</v>
      </c>
      <c r="T10" s="54">
        <f t="shared" ref="T10:T16" si="5">IF(($E10      =0),0,(($P10      /$E10      )*100))</f>
        <v>25.2</v>
      </c>
      <c r="U10" s="56">
        <f t="shared" ref="U10:U16" si="6">IF(($E10      =0),0,(($Q10      /$E10      )*100))</f>
        <v>70.34620000000001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791000</v>
      </c>
      <c r="I17" s="113">
        <f t="shared" si="7"/>
        <v>2058123</v>
      </c>
      <c r="J17" s="112">
        <f t="shared" si="7"/>
        <v>91000</v>
      </c>
      <c r="K17" s="113">
        <f t="shared" si="7"/>
        <v>403994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882000</v>
      </c>
      <c r="Q17" s="113">
        <f t="shared" si="2"/>
        <v>2462117</v>
      </c>
      <c r="R17" s="58">
        <f t="shared" si="3"/>
        <v>-88.495575221238937</v>
      </c>
      <c r="S17" s="59">
        <f t="shared" si="4"/>
        <v>-80.37075529499451</v>
      </c>
      <c r="T17" s="58">
        <f>IF((SUM($E9:$E14))=0,0,(P17/(SUM($E9:$E14))*100))</f>
        <v>25.2</v>
      </c>
      <c r="U17" s="60">
        <f>IF((SUM($E9:$E14))=0,0,(Q17/(SUM($E9:$E14))*100))</f>
        <v>70.34620000000001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1398000</v>
      </c>
      <c r="C34" s="108"/>
      <c r="D34" s="108"/>
      <c r="E34" s="108">
        <f>$B34      +$C34      +$D34</f>
        <v>1398000</v>
      </c>
      <c r="F34" s="109">
        <v>1398000</v>
      </c>
      <c r="G34" s="110">
        <v>979000</v>
      </c>
      <c r="H34" s="109">
        <v>350000</v>
      </c>
      <c r="I34" s="110">
        <v>1398000</v>
      </c>
      <c r="J34" s="109">
        <v>414000</v>
      </c>
      <c r="K34" s="110"/>
      <c r="L34" s="109"/>
      <c r="M34" s="110"/>
      <c r="N34" s="109"/>
      <c r="O34" s="110"/>
      <c r="P34" s="109">
        <f>$H34      +$J34      +$L34      +$N34</f>
        <v>764000</v>
      </c>
      <c r="Q34" s="110">
        <f>$I34      +$K34      +$M34      +$O34</f>
        <v>1398000</v>
      </c>
      <c r="R34" s="54">
        <f>IF(($H34      =0),0,((($J34      -$H34      )/$H34      )*100))</f>
        <v>18.285714285714285</v>
      </c>
      <c r="S34" s="55">
        <f>IF(($I34      =0),0,((($K34      -$I34      )/$I34      )*100))</f>
        <v>-100</v>
      </c>
      <c r="T34" s="54">
        <f>IF(($E34      =0),0,(($P34      /$E34      )*100))</f>
        <v>54.649499284692418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1398000</v>
      </c>
      <c r="C35" s="111">
        <f>C34</f>
        <v>0</v>
      </c>
      <c r="D35" s="111"/>
      <c r="E35" s="111">
        <f>$B35      +$C35      +$D35</f>
        <v>1398000</v>
      </c>
      <c r="F35" s="112">
        <f t="shared" ref="F35:O35" si="17">F34</f>
        <v>1398000</v>
      </c>
      <c r="G35" s="113">
        <f t="shared" si="17"/>
        <v>979000</v>
      </c>
      <c r="H35" s="112">
        <f t="shared" si="17"/>
        <v>350000</v>
      </c>
      <c r="I35" s="113">
        <f t="shared" si="17"/>
        <v>1398000</v>
      </c>
      <c r="J35" s="112">
        <f t="shared" si="17"/>
        <v>414000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764000</v>
      </c>
      <c r="Q35" s="113">
        <f>$I35      +$K35      +$M35      +$O35</f>
        <v>1398000</v>
      </c>
      <c r="R35" s="58">
        <f>IF(($H35      =0),0,((($J35      -$H35      )/$H35      )*100))</f>
        <v>18.285714285714285</v>
      </c>
      <c r="S35" s="59">
        <f>IF(($I35      =0),0,((($K35      -$I35      )/$I35      )*100))</f>
        <v>-100</v>
      </c>
      <c r="T35" s="58">
        <f>IF($E35   =0,0,($P35   /$E35   )*100)</f>
        <v>54.649499284692418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18918000</v>
      </c>
      <c r="C38" s="108"/>
      <c r="D38" s="108"/>
      <c r="E38" s="108">
        <f t="shared" si="18"/>
        <v>18918000</v>
      </c>
      <c r="F38" s="109">
        <v>17201000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18918000</v>
      </c>
      <c r="C42" s="111">
        <f>SUM(C37:C41)</f>
        <v>0</v>
      </c>
      <c r="D42" s="111"/>
      <c r="E42" s="111">
        <f t="shared" si="18"/>
        <v>18918000</v>
      </c>
      <c r="F42" s="112">
        <f t="shared" ref="F42:O42" si="25">SUM(F37:F41)</f>
        <v>17201000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23816000</v>
      </c>
      <c r="C69" s="120">
        <f>SUM(C9:C16,C19:C25,C28:C31,C34,C37:C41,C44:C54,C57:C60,C63:C67)</f>
        <v>0</v>
      </c>
      <c r="D69" s="120"/>
      <c r="E69" s="120">
        <f t="shared" si="35"/>
        <v>23816000</v>
      </c>
      <c r="F69" s="121">
        <f t="shared" ref="F69:O69" si="43">SUM(F9:F16,F19:F25,F28:F31,F34,F37:F41,F44:F54,F57:F60,F63:F67)</f>
        <v>22099000</v>
      </c>
      <c r="G69" s="122">
        <f t="shared" si="43"/>
        <v>4479000</v>
      </c>
      <c r="H69" s="121">
        <f t="shared" si="43"/>
        <v>1141000</v>
      </c>
      <c r="I69" s="122">
        <f t="shared" si="43"/>
        <v>3456123</v>
      </c>
      <c r="J69" s="121">
        <f t="shared" si="43"/>
        <v>505000</v>
      </c>
      <c r="K69" s="122">
        <f t="shared" si="43"/>
        <v>403994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1646000</v>
      </c>
      <c r="Q69" s="122">
        <f t="shared" si="37"/>
        <v>3860117</v>
      </c>
      <c r="R69" s="67">
        <f t="shared" si="38"/>
        <v>-55.740578439964935</v>
      </c>
      <c r="S69" s="68">
        <f t="shared" si="39"/>
        <v>-88.31077481906749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33.60555328705594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78.810065332788895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46105000</v>
      </c>
      <c r="C71" s="108"/>
      <c r="D71" s="108"/>
      <c r="E71" s="108">
        <f>$B71      +$C71      +$D71</f>
        <v>46105000</v>
      </c>
      <c r="F71" s="109">
        <v>46105000</v>
      </c>
      <c r="G71" s="110">
        <v>40322000</v>
      </c>
      <c r="H71" s="109">
        <v>17226000</v>
      </c>
      <c r="I71" s="110">
        <v>20357292</v>
      </c>
      <c r="J71" s="109">
        <v>8783000</v>
      </c>
      <c r="K71" s="110">
        <v>7105445</v>
      </c>
      <c r="L71" s="109"/>
      <c r="M71" s="110"/>
      <c r="N71" s="109"/>
      <c r="O71" s="110"/>
      <c r="P71" s="109">
        <f>$H71      +$J71      +$L71      +$N71</f>
        <v>26009000</v>
      </c>
      <c r="Q71" s="110">
        <f>$I71      +$K71      +$M71      +$O71</f>
        <v>27462737</v>
      </c>
      <c r="R71" s="54">
        <f>IF(($H71      =0),0,((($J71      -$H71      )/$H71      )*100))</f>
        <v>-49.01311970277488</v>
      </c>
      <c r="S71" s="55">
        <f>IF(($I71      =0),0,((($K71      -$I71      )/$I71      )*100))</f>
        <v>-65.096315364538654</v>
      </c>
      <c r="T71" s="54">
        <f>IF(($E71      =0),0,(($P71      /$E71      )*100))</f>
        <v>56.412536601236305</v>
      </c>
      <c r="U71" s="56">
        <f>IF(($E71      =0),0,(($Q71      /$E71      )*100))</f>
        <v>59.565637132632034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46105000</v>
      </c>
      <c r="C73" s="117">
        <f>SUM(C71:C72)</f>
        <v>0</v>
      </c>
      <c r="D73" s="117"/>
      <c r="E73" s="117">
        <f>$B73      +$C73      +$D73</f>
        <v>46105000</v>
      </c>
      <c r="F73" s="118">
        <f t="shared" ref="F73:O73" si="44">SUM(F71:F72)</f>
        <v>46105000</v>
      </c>
      <c r="G73" s="119">
        <f t="shared" si="44"/>
        <v>40322000</v>
      </c>
      <c r="H73" s="118">
        <f t="shared" si="44"/>
        <v>17226000</v>
      </c>
      <c r="I73" s="119">
        <f t="shared" si="44"/>
        <v>20357292</v>
      </c>
      <c r="J73" s="118">
        <f t="shared" si="44"/>
        <v>8783000</v>
      </c>
      <c r="K73" s="119">
        <f t="shared" si="44"/>
        <v>7105445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26009000</v>
      </c>
      <c r="Q73" s="119">
        <f>$I73      +$K73      +$M73      +$O73</f>
        <v>27462737</v>
      </c>
      <c r="R73" s="63">
        <f>IF(($H73      =0),0,((($J73      -$H73      )/$H73      )*100))</f>
        <v>-49.01311970277488</v>
      </c>
      <c r="S73" s="64">
        <f>IF(($I73      =0),0,((($K73      -$I73      )/$I73      )*100))</f>
        <v>-65.096315364538654</v>
      </c>
      <c r="T73" s="63">
        <f>IF(($E71      =0),0,(($P71      /$E71      )*100))</f>
        <v>56.412536601236305</v>
      </c>
      <c r="U73" s="65">
        <f>IF($E71   =0,0,($Q71   /$E71 )*100)</f>
        <v>59.565637132632034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46105000</v>
      </c>
      <c r="C74" s="120">
        <f>SUM(C71:C72)</f>
        <v>0</v>
      </c>
      <c r="D74" s="120"/>
      <c r="E74" s="120">
        <f>$B74      +$C74      +$D74</f>
        <v>46105000</v>
      </c>
      <c r="F74" s="121">
        <f t="shared" ref="F74:O74" si="45">SUM(F71:F72)</f>
        <v>46105000</v>
      </c>
      <c r="G74" s="122">
        <f t="shared" si="45"/>
        <v>40322000</v>
      </c>
      <c r="H74" s="121">
        <f t="shared" si="45"/>
        <v>17226000</v>
      </c>
      <c r="I74" s="122">
        <f t="shared" si="45"/>
        <v>20357292</v>
      </c>
      <c r="J74" s="121">
        <f t="shared" si="45"/>
        <v>8783000</v>
      </c>
      <c r="K74" s="122">
        <f t="shared" si="45"/>
        <v>7105445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26009000</v>
      </c>
      <c r="Q74" s="122">
        <f>$I74      +$K74      +$M74      +$O74</f>
        <v>27462737</v>
      </c>
      <c r="R74" s="67">
        <f>IF(($H74      =0),0,((($J74      -$H74      )/$H74      )*100))</f>
        <v>-49.01311970277488</v>
      </c>
      <c r="S74" s="68">
        <f>IF(($I74      =0),0,((($K74      -$I74      )/$I74      )*100))</f>
        <v>-65.096315364538654</v>
      </c>
      <c r="T74" s="67">
        <f>IF(($E71      =0),0,(($P71      /$E71      )*100))</f>
        <v>56.412536601236305</v>
      </c>
      <c r="U74" s="71">
        <f>IF($E71   =0,0,($Q71   /$E71 )*100)</f>
        <v>59.565637132632034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69921000</v>
      </c>
      <c r="C75" s="120">
        <f>SUM(C9:C16,C19:C25,C28:C31,C34,C37:C41,C44:C54,C57:C60,C63:C67,C71:C72)</f>
        <v>0</v>
      </c>
      <c r="D75" s="120"/>
      <c r="E75" s="120">
        <f>$B75      +$C75      +$D75</f>
        <v>69921000</v>
      </c>
      <c r="F75" s="121">
        <f t="shared" ref="F75:O75" si="46">SUM(F9:F16,F19:F25,F28:F31,F34,F37:F41,F44:F54,F57:F60,F63:F67,F71:F72)</f>
        <v>68204000</v>
      </c>
      <c r="G75" s="122">
        <f t="shared" si="46"/>
        <v>44801000</v>
      </c>
      <c r="H75" s="121">
        <f t="shared" si="46"/>
        <v>18367000</v>
      </c>
      <c r="I75" s="122">
        <f t="shared" si="46"/>
        <v>23813415</v>
      </c>
      <c r="J75" s="121">
        <f t="shared" si="46"/>
        <v>9288000</v>
      </c>
      <c r="K75" s="122">
        <f t="shared" si="46"/>
        <v>7509439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27655000</v>
      </c>
      <c r="Q75" s="122">
        <f>$I75      +$K75      +$M75      +$O75</f>
        <v>31322854</v>
      </c>
      <c r="R75" s="67">
        <f>IF(($H75      =0),0,((($J75      -$H75      )/$H75      )*100))</f>
        <v>-49.431044808624165</v>
      </c>
      <c r="S75" s="68">
        <f>IF(($I75      =0),0,((($K75      -$I75      )/$I75      )*100))</f>
        <v>-68.465509881720038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54.222300648981438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61.413748210889551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a5l05ePdQy6qvxGh9gVIMjORSIIcdlT1b1Bq8UI+3jKY4mvNcIhD8mq0qV3I/uikLVXzfEIaCJ/mnohUnp1+Q==" saltValue="sFUpMuLBYbo2f5BRKPq1b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190000</v>
      </c>
      <c r="I10" s="110">
        <v>180297</v>
      </c>
      <c r="J10" s="109">
        <v>920000</v>
      </c>
      <c r="K10" s="110">
        <v>915006</v>
      </c>
      <c r="L10" s="109"/>
      <c r="M10" s="110"/>
      <c r="N10" s="109"/>
      <c r="O10" s="110"/>
      <c r="P10" s="109">
        <f t="shared" ref="P10:P17" si="1">$H10      +$J10      +$L10      +$N10</f>
        <v>1110000</v>
      </c>
      <c r="Q10" s="110">
        <f t="shared" ref="Q10:Q17" si="2">$I10      +$K10      +$M10      +$O10</f>
        <v>1095303</v>
      </c>
      <c r="R10" s="54">
        <f t="shared" ref="R10:R17" si="3">IF(($H10      =0),0,((($J10      -$H10      )/$H10      )*100))</f>
        <v>384.21052631578948</v>
      </c>
      <c r="S10" s="55">
        <f t="shared" ref="S10:S17" si="4">IF(($I10      =0),0,((($K10      -$I10      )/$I10      )*100))</f>
        <v>407.49929283349138</v>
      </c>
      <c r="T10" s="54">
        <f t="shared" ref="T10:T16" si="5">IF(($E10      =0),0,(($P10      /$E10      )*100))</f>
        <v>55.500000000000007</v>
      </c>
      <c r="U10" s="56">
        <f t="shared" ref="U10:U16" si="6">IF(($E10      =0),0,(($Q10      /$E10      )*100))</f>
        <v>54.765149999999998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4000000</v>
      </c>
      <c r="C11" s="108"/>
      <c r="D11" s="108"/>
      <c r="E11" s="108">
        <f t="shared" si="0"/>
        <v>4000000</v>
      </c>
      <c r="F11" s="109">
        <v>4000000</v>
      </c>
      <c r="G11" s="110">
        <v>2000000</v>
      </c>
      <c r="H11" s="109">
        <v>659000</v>
      </c>
      <c r="I11" s="110">
        <v>937004</v>
      </c>
      <c r="J11" s="109">
        <v>780000</v>
      </c>
      <c r="K11" s="110">
        <v>1182982</v>
      </c>
      <c r="L11" s="109"/>
      <c r="M11" s="110"/>
      <c r="N11" s="109"/>
      <c r="O11" s="110"/>
      <c r="P11" s="109">
        <f t="shared" si="1"/>
        <v>1439000</v>
      </c>
      <c r="Q11" s="110">
        <f t="shared" si="2"/>
        <v>2119986</v>
      </c>
      <c r="R11" s="54">
        <f t="shared" si="3"/>
        <v>18.361153262518968</v>
      </c>
      <c r="S11" s="55">
        <f t="shared" si="4"/>
        <v>26.251542149233089</v>
      </c>
      <c r="T11" s="54">
        <f t="shared" si="5"/>
        <v>35.975000000000001</v>
      </c>
      <c r="U11" s="56">
        <f t="shared" si="6"/>
        <v>52.999649999999995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10000000</v>
      </c>
      <c r="C14" s="108"/>
      <c r="D14" s="108"/>
      <c r="E14" s="108">
        <f t="shared" si="0"/>
        <v>10000000</v>
      </c>
      <c r="F14" s="109">
        <v>10000000</v>
      </c>
      <c r="G14" s="110">
        <v>10000000</v>
      </c>
      <c r="H14" s="109">
        <v>1761000</v>
      </c>
      <c r="I14" s="110">
        <v>1760563</v>
      </c>
      <c r="J14" s="109"/>
      <c r="K14" s="110"/>
      <c r="L14" s="109"/>
      <c r="M14" s="110"/>
      <c r="N14" s="109"/>
      <c r="O14" s="110"/>
      <c r="P14" s="109">
        <f t="shared" si="1"/>
        <v>1761000</v>
      </c>
      <c r="Q14" s="110">
        <f t="shared" si="2"/>
        <v>1760563</v>
      </c>
      <c r="R14" s="54">
        <f t="shared" si="3"/>
        <v>-100</v>
      </c>
      <c r="S14" s="55">
        <f t="shared" si="4"/>
        <v>-100</v>
      </c>
      <c r="T14" s="54">
        <f t="shared" si="5"/>
        <v>17.61</v>
      </c>
      <c r="U14" s="56">
        <f t="shared" si="6"/>
        <v>17.605630000000001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17000000</v>
      </c>
      <c r="C17" s="111">
        <f>SUM(C9:C16)</f>
        <v>0</v>
      </c>
      <c r="D17" s="111"/>
      <c r="E17" s="111">
        <f t="shared" si="0"/>
        <v>17000000</v>
      </c>
      <c r="F17" s="112">
        <f t="shared" ref="F17:O17" si="7">SUM(F9:F16)</f>
        <v>17000000</v>
      </c>
      <c r="G17" s="113">
        <f t="shared" si="7"/>
        <v>14000000</v>
      </c>
      <c r="H17" s="112">
        <f t="shared" si="7"/>
        <v>2610000</v>
      </c>
      <c r="I17" s="113">
        <f t="shared" si="7"/>
        <v>2877864</v>
      </c>
      <c r="J17" s="112">
        <f t="shared" si="7"/>
        <v>1700000</v>
      </c>
      <c r="K17" s="113">
        <f t="shared" si="7"/>
        <v>2097988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4310000</v>
      </c>
      <c r="Q17" s="113">
        <f t="shared" si="2"/>
        <v>4975852</v>
      </c>
      <c r="R17" s="58">
        <f t="shared" si="3"/>
        <v>-34.865900383141764</v>
      </c>
      <c r="S17" s="59">
        <f t="shared" si="4"/>
        <v>-27.099126296447647</v>
      </c>
      <c r="T17" s="58">
        <f>IF((SUM($E9:$E14))=0,0,(P17/(SUM($E9:$E14))*100))</f>
        <v>26.937499999999996</v>
      </c>
      <c r="U17" s="60">
        <f>IF((SUM($E9:$E14))=0,0,(Q17/(SUM($E9:$E14))*100))</f>
        <v>31.099074999999999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92593000</v>
      </c>
      <c r="C19" s="108"/>
      <c r="D19" s="108"/>
      <c r="E19" s="108">
        <f t="shared" ref="E19:E26" si="8">$B19      +$C19      +$D19</f>
        <v>92593000</v>
      </c>
      <c r="F19" s="109">
        <v>92593000</v>
      </c>
      <c r="G19" s="110">
        <v>81446000</v>
      </c>
      <c r="H19" s="109">
        <v>34141000</v>
      </c>
      <c r="I19" s="110">
        <v>33304551</v>
      </c>
      <c r="J19" s="109">
        <v>33899000</v>
      </c>
      <c r="K19" s="110">
        <v>33892255</v>
      </c>
      <c r="L19" s="109"/>
      <c r="M19" s="110"/>
      <c r="N19" s="109"/>
      <c r="O19" s="110"/>
      <c r="P19" s="109">
        <f t="shared" ref="P19:P26" si="9">$H19      +$J19      +$L19      +$N19</f>
        <v>68040000</v>
      </c>
      <c r="Q19" s="110">
        <f t="shared" ref="Q19:Q26" si="10">$I19      +$K19      +$M19      +$O19</f>
        <v>67196806</v>
      </c>
      <c r="R19" s="54">
        <f t="shared" ref="R19:R26" si="11">IF(($H19      =0),0,((($J19      -$H19      )/$H19      )*100))</f>
        <v>-0.70882516622243052</v>
      </c>
      <c r="S19" s="55">
        <f t="shared" ref="S19:S26" si="12">IF(($I19      =0),0,((($K19      -$I19      )/$I19      )*100))</f>
        <v>1.7646357099965106</v>
      </c>
      <c r="T19" s="54">
        <f t="shared" ref="T19:T25" si="13">IF(($E19      =0),0,(($P19      /$E19      )*100))</f>
        <v>73.482876675342624</v>
      </c>
      <c r="U19" s="56">
        <f t="shared" ref="U19:U25" si="14">IF(($E19      =0),0,(($Q19      /$E19      )*100))</f>
        <v>72.572231162182888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92593000</v>
      </c>
      <c r="C26" s="111">
        <f>SUM(C19:C25)</f>
        <v>0</v>
      </c>
      <c r="D26" s="111"/>
      <c r="E26" s="111">
        <f t="shared" si="8"/>
        <v>92593000</v>
      </c>
      <c r="F26" s="112">
        <f t="shared" ref="F26:O26" si="15">SUM(F19:F25)</f>
        <v>92593000</v>
      </c>
      <c r="G26" s="113">
        <f t="shared" si="15"/>
        <v>81446000</v>
      </c>
      <c r="H26" s="112">
        <f t="shared" si="15"/>
        <v>34141000</v>
      </c>
      <c r="I26" s="113">
        <f t="shared" si="15"/>
        <v>33304551</v>
      </c>
      <c r="J26" s="112">
        <f t="shared" si="15"/>
        <v>33899000</v>
      </c>
      <c r="K26" s="113">
        <f t="shared" si="15"/>
        <v>33892255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68040000</v>
      </c>
      <c r="Q26" s="113">
        <f t="shared" si="10"/>
        <v>67196806</v>
      </c>
      <c r="R26" s="58">
        <f t="shared" si="11"/>
        <v>-0.70882516622243052</v>
      </c>
      <c r="S26" s="59">
        <f t="shared" si="12"/>
        <v>1.7646357099965106</v>
      </c>
      <c r="T26" s="58">
        <f>IF(($E26-$E21-$E25)   =0,0,($P26   /($E26-$E21-$E25)   )*100)</f>
        <v>73.482876675342624</v>
      </c>
      <c r="U26" s="60">
        <f>IF(($E26-$E21-$E25)   =0,0,($Q26   /($E26-$E21-$E25)   )*100)</f>
        <v>72.572231162182888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2657000</v>
      </c>
      <c r="C34" s="108"/>
      <c r="D34" s="108"/>
      <c r="E34" s="108">
        <f>$B34      +$C34      +$D34</f>
        <v>2657000</v>
      </c>
      <c r="F34" s="109">
        <v>2657000</v>
      </c>
      <c r="G34" s="110">
        <v>1860000</v>
      </c>
      <c r="H34" s="109">
        <v>664000</v>
      </c>
      <c r="I34" s="110">
        <v>1152800</v>
      </c>
      <c r="J34" s="109"/>
      <c r="K34" s="110">
        <v>1605991</v>
      </c>
      <c r="L34" s="109"/>
      <c r="M34" s="110"/>
      <c r="N34" s="109"/>
      <c r="O34" s="110"/>
      <c r="P34" s="109">
        <f>$H34      +$J34      +$L34      +$N34</f>
        <v>664000</v>
      </c>
      <c r="Q34" s="110">
        <f>$I34      +$K34      +$M34      +$O34</f>
        <v>2758791</v>
      </c>
      <c r="R34" s="54">
        <f>IF(($H34      =0),0,((($J34      -$H34      )/$H34      )*100))</f>
        <v>-100</v>
      </c>
      <c r="S34" s="55">
        <f>IF(($I34      =0),0,((($K34      -$I34      )/$I34      )*100))</f>
        <v>39.312196391394863</v>
      </c>
      <c r="T34" s="54">
        <f>IF(($E34      =0),0,(($P34      /$E34      )*100))</f>
        <v>24.990590891983441</v>
      </c>
      <c r="U34" s="56">
        <f>IF(($E34      =0),0,(($Q34      /$E34      )*100))</f>
        <v>103.83105005645466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2657000</v>
      </c>
      <c r="C35" s="111">
        <f>C34</f>
        <v>0</v>
      </c>
      <c r="D35" s="111"/>
      <c r="E35" s="111">
        <f>$B35      +$C35      +$D35</f>
        <v>2657000</v>
      </c>
      <c r="F35" s="112">
        <f t="shared" ref="F35:O35" si="17">F34</f>
        <v>2657000</v>
      </c>
      <c r="G35" s="113">
        <f t="shared" si="17"/>
        <v>1860000</v>
      </c>
      <c r="H35" s="112">
        <f t="shared" si="17"/>
        <v>664000</v>
      </c>
      <c r="I35" s="113">
        <f t="shared" si="17"/>
        <v>1152800</v>
      </c>
      <c r="J35" s="112">
        <f t="shared" si="17"/>
        <v>0</v>
      </c>
      <c r="K35" s="113">
        <f t="shared" si="17"/>
        <v>1605991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664000</v>
      </c>
      <c r="Q35" s="113">
        <f>$I35      +$K35      +$M35      +$O35</f>
        <v>2758791</v>
      </c>
      <c r="R35" s="58">
        <f>IF(($H35      =0),0,((($J35      -$H35      )/$H35      )*100))</f>
        <v>-100</v>
      </c>
      <c r="S35" s="59">
        <f>IF(($I35      =0),0,((($K35      -$I35      )/$I35      )*100))</f>
        <v>39.312196391394863</v>
      </c>
      <c r="T35" s="58">
        <f>IF($E35   =0,0,($P35   /$E35   )*100)</f>
        <v>24.990590891983441</v>
      </c>
      <c r="U35" s="60">
        <f>IF($E35   =0,0,($Q35   /$E35   )*100)</f>
        <v>103.83105005645466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3687000</v>
      </c>
      <c r="C38" s="108"/>
      <c r="D38" s="108"/>
      <c r="E38" s="108">
        <f t="shared" si="18"/>
        <v>3687000</v>
      </c>
      <c r="F38" s="109">
        <v>3352000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3687000</v>
      </c>
      <c r="C42" s="111">
        <f>SUM(C37:C41)</f>
        <v>0</v>
      </c>
      <c r="D42" s="111"/>
      <c r="E42" s="111">
        <f t="shared" si="18"/>
        <v>3687000</v>
      </c>
      <c r="F42" s="112">
        <f t="shared" ref="F42:O42" si="25">SUM(F37:F41)</f>
        <v>3352000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115937000</v>
      </c>
      <c r="C69" s="120">
        <f>SUM(C9:C16,C19:C25,C28:C31,C34,C37:C41,C44:C54,C57:C60,C63:C67)</f>
        <v>0</v>
      </c>
      <c r="D69" s="120"/>
      <c r="E69" s="120">
        <f t="shared" si="35"/>
        <v>115937000</v>
      </c>
      <c r="F69" s="121">
        <f t="shared" ref="F69:O69" si="43">SUM(F9:F16,F19:F25,F28:F31,F34,F37:F41,F44:F54,F57:F60,F63:F67)</f>
        <v>115602000</v>
      </c>
      <c r="G69" s="122">
        <f t="shared" si="43"/>
        <v>97306000</v>
      </c>
      <c r="H69" s="121">
        <f t="shared" si="43"/>
        <v>37415000</v>
      </c>
      <c r="I69" s="122">
        <f t="shared" si="43"/>
        <v>37335215</v>
      </c>
      <c r="J69" s="121">
        <f t="shared" si="43"/>
        <v>35599000</v>
      </c>
      <c r="K69" s="122">
        <f t="shared" si="43"/>
        <v>37596234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73014000</v>
      </c>
      <c r="Q69" s="122">
        <f t="shared" si="37"/>
        <v>74931449</v>
      </c>
      <c r="R69" s="67">
        <f t="shared" si="38"/>
        <v>-4.8536683148469866</v>
      </c>
      <c r="S69" s="68">
        <f t="shared" si="39"/>
        <v>0.69912279867679883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65.630561797752804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67.354111460674162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=0),0,((($J71      -$H71      )/$H71      )*100))</f>
        <v>0</v>
      </c>
      <c r="S71" s="55">
        <f>IF(($I71      =0),0,((($K71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=0),0,((($J73      -$H73      )/$H73      )*100))</f>
        <v>0</v>
      </c>
      <c r="S73" s="64">
        <f>IF(($I73      =0),0,((($K73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=0),0,((($J74      -$H74      )/$H74      )*100))</f>
        <v>0</v>
      </c>
      <c r="S74" s="68">
        <f>IF(($I74      =0),0,((($K74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115937000</v>
      </c>
      <c r="C75" s="120">
        <f>SUM(C9:C16,C19:C25,C28:C31,C34,C37:C41,C44:C54,C57:C60,C63:C67,C71:C72)</f>
        <v>0</v>
      </c>
      <c r="D75" s="120"/>
      <c r="E75" s="120">
        <f>$B75      +$C75      +$D75</f>
        <v>115937000</v>
      </c>
      <c r="F75" s="121">
        <f t="shared" ref="F75:O75" si="46">SUM(F9:F16,F19:F25,F28:F31,F34,F37:F41,F44:F54,F57:F60,F63:F67,F71:F72)</f>
        <v>115602000</v>
      </c>
      <c r="G75" s="122">
        <f t="shared" si="46"/>
        <v>97306000</v>
      </c>
      <c r="H75" s="121">
        <f t="shared" si="46"/>
        <v>37415000</v>
      </c>
      <c r="I75" s="122">
        <f t="shared" si="46"/>
        <v>37335215</v>
      </c>
      <c r="J75" s="121">
        <f t="shared" si="46"/>
        <v>35599000</v>
      </c>
      <c r="K75" s="122">
        <f t="shared" si="46"/>
        <v>37596234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73014000</v>
      </c>
      <c r="Q75" s="122">
        <f>$I75      +$K75      +$M75      +$O75</f>
        <v>74931449</v>
      </c>
      <c r="R75" s="67">
        <f>IF(($H75      =0),0,((($J75      -$H75      )/$H75      )*100))</f>
        <v>-4.8536683148469866</v>
      </c>
      <c r="S75" s="68">
        <f>IF(($I75      =0),0,((($K75      -$I75      )/$I75      )*100))</f>
        <v>0.69912279867679883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65.630561797752804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67.354111460674162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onjly8cL1rynM2S2qxNKLpkoC7p98CohlrqjZ82lMxzWcBUKLQ0vlHChk3K+qfdWeBu+nOjlJKrP6jE01oKsg==" saltValue="h1Tb6O/7LxSX69L6ENbHr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1021000</v>
      </c>
      <c r="I10" s="110">
        <v>1012540</v>
      </c>
      <c r="J10" s="109">
        <v>153000</v>
      </c>
      <c r="K10" s="110">
        <v>350800</v>
      </c>
      <c r="L10" s="109"/>
      <c r="M10" s="110"/>
      <c r="N10" s="109"/>
      <c r="O10" s="110"/>
      <c r="P10" s="109">
        <f t="shared" ref="P10:P17" si="1">$H10      +$J10      +$L10      +$N10</f>
        <v>1174000</v>
      </c>
      <c r="Q10" s="110">
        <f t="shared" ref="Q10:Q17" si="2">$I10      +$K10      +$M10      +$O10</f>
        <v>1363340</v>
      </c>
      <c r="R10" s="54">
        <f t="shared" ref="R10:R17" si="3">IF(($H10      =0),0,((($J10      -$H10      )/$H10      )*100))</f>
        <v>-85.014691478942211</v>
      </c>
      <c r="S10" s="55">
        <f t="shared" ref="S10:S17" si="4">IF(($I10      =0),0,((($K10      -$I10      )/$I10      )*100))</f>
        <v>-65.35445513263673</v>
      </c>
      <c r="T10" s="54">
        <f t="shared" ref="T10:T16" si="5">IF(($E10      =0),0,(($P10      /$E10      )*100))</f>
        <v>58.699999999999996</v>
      </c>
      <c r="U10" s="56">
        <f t="shared" ref="U10:U16" si="6">IF(($E10      =0),0,(($Q10      /$E10      )*100))</f>
        <v>68.167000000000002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1021000</v>
      </c>
      <c r="I17" s="113">
        <f t="shared" si="7"/>
        <v>1012540</v>
      </c>
      <c r="J17" s="112">
        <f t="shared" si="7"/>
        <v>153000</v>
      </c>
      <c r="K17" s="113">
        <f t="shared" si="7"/>
        <v>350800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1174000</v>
      </c>
      <c r="Q17" s="113">
        <f t="shared" si="2"/>
        <v>1363340</v>
      </c>
      <c r="R17" s="58">
        <f t="shared" si="3"/>
        <v>-85.014691478942211</v>
      </c>
      <c r="S17" s="59">
        <f t="shared" si="4"/>
        <v>-65.35445513263673</v>
      </c>
      <c r="T17" s="58">
        <f>IF((SUM($E9:$E14))=0,0,(P17/(SUM($E9:$E14))*100))</f>
        <v>58.699999999999996</v>
      </c>
      <c r="U17" s="60">
        <f>IF((SUM($E9:$E14))=0,0,(Q17/(SUM($E9:$E14))*100))</f>
        <v>68.167000000000002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2918000</v>
      </c>
      <c r="C31" s="108"/>
      <c r="D31" s="108"/>
      <c r="E31" s="108">
        <f>$B31      +$C31      +$D31</f>
        <v>2918000</v>
      </c>
      <c r="F31" s="109">
        <v>2918000</v>
      </c>
      <c r="G31" s="110">
        <v>2043000</v>
      </c>
      <c r="H31" s="109">
        <v>197000</v>
      </c>
      <c r="I31" s="110">
        <v>301605</v>
      </c>
      <c r="J31" s="109">
        <v>1056000</v>
      </c>
      <c r="K31" s="110">
        <v>301605</v>
      </c>
      <c r="L31" s="109"/>
      <c r="M31" s="110"/>
      <c r="N31" s="109"/>
      <c r="O31" s="110"/>
      <c r="P31" s="109">
        <f>$H31      +$J31      +$L31      +$N31</f>
        <v>1253000</v>
      </c>
      <c r="Q31" s="110">
        <f>$I31      +$K31      +$M31      +$O31</f>
        <v>603210</v>
      </c>
      <c r="R31" s="54">
        <f>IF(($H31      =0),0,((($J31      -$H31      )/$H31      )*100))</f>
        <v>436.04060913705587</v>
      </c>
      <c r="S31" s="55">
        <f>IF(($I31      =0),0,((($K31      -$I31      )/$I31      )*100))</f>
        <v>0</v>
      </c>
      <c r="T31" s="54">
        <f>IF(($E31      =0),0,(($P31      /$E31      )*100))</f>
        <v>42.94037011651816</v>
      </c>
      <c r="U31" s="56">
        <f>IF(($E31      =0),0,(($Q31      /$E31      )*100))</f>
        <v>20.672035640849899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2918000</v>
      </c>
      <c r="C32" s="111">
        <f>SUM(C28:C31)</f>
        <v>0</v>
      </c>
      <c r="D32" s="111"/>
      <c r="E32" s="111">
        <f>$B32      +$C32      +$D32</f>
        <v>2918000</v>
      </c>
      <c r="F32" s="112">
        <f t="shared" ref="F32:O32" si="16">SUM(F28:F31)</f>
        <v>2918000</v>
      </c>
      <c r="G32" s="113">
        <f t="shared" si="16"/>
        <v>2043000</v>
      </c>
      <c r="H32" s="112">
        <f t="shared" si="16"/>
        <v>197000</v>
      </c>
      <c r="I32" s="113">
        <f t="shared" si="16"/>
        <v>301605</v>
      </c>
      <c r="J32" s="112">
        <f t="shared" si="16"/>
        <v>1056000</v>
      </c>
      <c r="K32" s="113">
        <f t="shared" si="16"/>
        <v>301605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1253000</v>
      </c>
      <c r="Q32" s="113">
        <f>$I32      +$K32      +$M32      +$O32</f>
        <v>603210</v>
      </c>
      <c r="R32" s="58">
        <f>IF(($H32      =0),0,((($J32      -$H32      )/$H32      )*100))</f>
        <v>436.04060913705587</v>
      </c>
      <c r="S32" s="59">
        <f>IF(($I32      =0),0,((($K32      -$I32      )/$I32      )*100))</f>
        <v>0</v>
      </c>
      <c r="T32" s="58">
        <f>IF($E32   =0,0,($P32   /$E32   )*100)</f>
        <v>42.94037011651816</v>
      </c>
      <c r="U32" s="60">
        <f>IF($E32   =0,0,($Q32   /$E32   )*100)</f>
        <v>20.672035640849899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2093000</v>
      </c>
      <c r="C34" s="108"/>
      <c r="D34" s="108"/>
      <c r="E34" s="108">
        <f>$B34      +$C34      +$D34</f>
        <v>2093000</v>
      </c>
      <c r="F34" s="109">
        <v>2093000</v>
      </c>
      <c r="G34" s="110">
        <v>1465000</v>
      </c>
      <c r="H34" s="109">
        <v>415000</v>
      </c>
      <c r="I34" s="110">
        <v>412292</v>
      </c>
      <c r="J34" s="109">
        <v>504000</v>
      </c>
      <c r="K34" s="110">
        <v>517523</v>
      </c>
      <c r="L34" s="109"/>
      <c r="M34" s="110"/>
      <c r="N34" s="109"/>
      <c r="O34" s="110"/>
      <c r="P34" s="109">
        <f>$H34      +$J34      +$L34      +$N34</f>
        <v>919000</v>
      </c>
      <c r="Q34" s="110">
        <f>$I34      +$K34      +$M34      +$O34</f>
        <v>929815</v>
      </c>
      <c r="R34" s="54">
        <f>IF(($H34      =0),0,((($J34      -$H34      )/$H34      )*100))</f>
        <v>21.445783132530121</v>
      </c>
      <c r="S34" s="55">
        <f>IF(($I34      =0),0,((($K34      -$I34      )/$I34      )*100))</f>
        <v>25.523415443423591</v>
      </c>
      <c r="T34" s="54">
        <f>IF(($E34      =0),0,(($P34      /$E34      )*100))</f>
        <v>43.908265647396085</v>
      </c>
      <c r="U34" s="56">
        <f>IF(($E34      =0),0,(($Q34      /$E34      )*100))</f>
        <v>44.424988055422837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2093000</v>
      </c>
      <c r="C35" s="111">
        <f>C34</f>
        <v>0</v>
      </c>
      <c r="D35" s="111"/>
      <c r="E35" s="111">
        <f>$B35      +$C35      +$D35</f>
        <v>2093000</v>
      </c>
      <c r="F35" s="112">
        <f t="shared" ref="F35:O35" si="17">F34</f>
        <v>2093000</v>
      </c>
      <c r="G35" s="113">
        <f t="shared" si="17"/>
        <v>1465000</v>
      </c>
      <c r="H35" s="112">
        <f t="shared" si="17"/>
        <v>415000</v>
      </c>
      <c r="I35" s="113">
        <f t="shared" si="17"/>
        <v>412292</v>
      </c>
      <c r="J35" s="112">
        <f t="shared" si="17"/>
        <v>504000</v>
      </c>
      <c r="K35" s="113">
        <f t="shared" si="17"/>
        <v>517523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919000</v>
      </c>
      <c r="Q35" s="113">
        <f>$I35      +$K35      +$M35      +$O35</f>
        <v>929815</v>
      </c>
      <c r="R35" s="58">
        <f>IF(($H35      =0),0,((($J35      -$H35      )/$H35      )*100))</f>
        <v>21.445783132530121</v>
      </c>
      <c r="S35" s="59">
        <f>IF(($I35      =0),0,((($K35      -$I35      )/$I35      )*100))</f>
        <v>25.523415443423591</v>
      </c>
      <c r="T35" s="58">
        <f>IF($E35   =0,0,($P35   /$E35   )*100)</f>
        <v>43.908265647396085</v>
      </c>
      <c r="U35" s="60">
        <f>IF($E35   =0,0,($Q35   /$E35   )*100)</f>
        <v>44.424988055422837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40000000</v>
      </c>
      <c r="I53" s="110"/>
      <c r="J53" s="109"/>
      <c r="K53" s="110">
        <v>10687152</v>
      </c>
      <c r="L53" s="109"/>
      <c r="M53" s="110"/>
      <c r="N53" s="109"/>
      <c r="O53" s="110"/>
      <c r="P53" s="109">
        <f t="shared" si="27"/>
        <v>40000000</v>
      </c>
      <c r="Q53" s="110">
        <f t="shared" si="28"/>
        <v>10687152</v>
      </c>
      <c r="R53" s="54">
        <f t="shared" si="29"/>
        <v>-100</v>
      </c>
      <c r="S53" s="55">
        <f t="shared" si="30"/>
        <v>0</v>
      </c>
      <c r="T53" s="54">
        <f t="shared" si="31"/>
        <v>40</v>
      </c>
      <c r="U53" s="56">
        <f t="shared" si="32"/>
        <v>10.687151999999999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70000000</v>
      </c>
      <c r="H55" s="112">
        <f t="shared" si="33"/>
        <v>40000000</v>
      </c>
      <c r="I55" s="113">
        <f t="shared" si="33"/>
        <v>0</v>
      </c>
      <c r="J55" s="112">
        <f t="shared" si="33"/>
        <v>0</v>
      </c>
      <c r="K55" s="113">
        <f t="shared" si="33"/>
        <v>10687152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40000000</v>
      </c>
      <c r="Q55" s="113">
        <f t="shared" si="28"/>
        <v>10687152</v>
      </c>
      <c r="R55" s="58">
        <f t="shared" si="29"/>
        <v>-100</v>
      </c>
      <c r="S55" s="59">
        <f t="shared" si="30"/>
        <v>0</v>
      </c>
      <c r="T55" s="58">
        <f>IF((+$E45+$E47+$E49+$E50+$E53) =0,0,(P55   /(+$E45+$E47+$E49+$E50+$E53) )*100)</f>
        <v>40</v>
      </c>
      <c r="U55" s="60">
        <f>IF((+$E45+$E47+$E49+$E50+$E53) =0,0,(Q55   /(+$E45+$E47+$E49+$E50+$E53) )*100)</f>
        <v>10.687151999999999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107011000</v>
      </c>
      <c r="C69" s="120">
        <f>SUM(C9:C16,C19:C25,C28:C31,C34,C37:C41,C44:C54,C57:C60,C63:C67)</f>
        <v>0</v>
      </c>
      <c r="D69" s="120"/>
      <c r="E69" s="120">
        <f t="shared" si="35"/>
        <v>107011000</v>
      </c>
      <c r="F69" s="121">
        <f t="shared" ref="F69:O69" si="43">SUM(F9:F16,F19:F25,F28:F31,F34,F37:F41,F44:F54,F57:F60,F63:F67)</f>
        <v>107011000</v>
      </c>
      <c r="G69" s="122">
        <f t="shared" si="43"/>
        <v>75508000</v>
      </c>
      <c r="H69" s="121">
        <f t="shared" si="43"/>
        <v>41633000</v>
      </c>
      <c r="I69" s="122">
        <f t="shared" si="43"/>
        <v>1726437</v>
      </c>
      <c r="J69" s="121">
        <f t="shared" si="43"/>
        <v>1713000</v>
      </c>
      <c r="K69" s="122">
        <f t="shared" si="43"/>
        <v>11857080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43346000</v>
      </c>
      <c r="Q69" s="122">
        <f t="shared" si="37"/>
        <v>13583517</v>
      </c>
      <c r="R69" s="67">
        <f t="shared" si="38"/>
        <v>-95.885475464175045</v>
      </c>
      <c r="S69" s="68">
        <f t="shared" si="39"/>
        <v>586.79482657056121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40.506116193662336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12.693570754408427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219159000</v>
      </c>
      <c r="C71" s="108"/>
      <c r="D71" s="108"/>
      <c r="E71" s="108">
        <f>$B71      +$C71      +$D71</f>
        <v>219159000</v>
      </c>
      <c r="F71" s="109">
        <v>219159000</v>
      </c>
      <c r="G71" s="110">
        <v>51347000</v>
      </c>
      <c r="H71" s="109">
        <v>3151000</v>
      </c>
      <c r="I71" s="110">
        <v>1547827</v>
      </c>
      <c r="J71" s="109">
        <v>5356000</v>
      </c>
      <c r="K71" s="110">
        <v>35086458</v>
      </c>
      <c r="L71" s="109"/>
      <c r="M71" s="110"/>
      <c r="N71" s="109"/>
      <c r="O71" s="110"/>
      <c r="P71" s="109">
        <f>$H71      +$J71      +$L71      +$N71</f>
        <v>8507000</v>
      </c>
      <c r="Q71" s="110">
        <f>$I71      +$K71      +$M71      +$O71</f>
        <v>36634285</v>
      </c>
      <c r="R71" s="54">
        <f>IF(($H71      =0),0,((($J71      -$H71      )/$H71      )*100))</f>
        <v>69.977784830212627</v>
      </c>
      <c r="S71" s="55">
        <f>IF(($I71      =0),0,((($K71      -$I71      )/$I71      )*100))</f>
        <v>2166.8203875497716</v>
      </c>
      <c r="T71" s="54">
        <f>IF(($E71      =0),0,(($P71      /$E71      )*100))</f>
        <v>3.8816566967361599</v>
      </c>
      <c r="U71" s="56">
        <f>IF(($E71      =0),0,(($Q71      /$E71      )*100))</f>
        <v>16.715847854753854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219159000</v>
      </c>
      <c r="C73" s="117">
        <f>SUM(C71:C72)</f>
        <v>0</v>
      </c>
      <c r="D73" s="117"/>
      <c r="E73" s="117">
        <f>$B73      +$C73      +$D73</f>
        <v>219159000</v>
      </c>
      <c r="F73" s="118">
        <f t="shared" ref="F73:O73" si="44">SUM(F71:F72)</f>
        <v>219159000</v>
      </c>
      <c r="G73" s="119">
        <f t="shared" si="44"/>
        <v>51347000</v>
      </c>
      <c r="H73" s="118">
        <f t="shared" si="44"/>
        <v>3151000</v>
      </c>
      <c r="I73" s="119">
        <f t="shared" si="44"/>
        <v>1547827</v>
      </c>
      <c r="J73" s="118">
        <f t="shared" si="44"/>
        <v>5356000</v>
      </c>
      <c r="K73" s="119">
        <f t="shared" si="44"/>
        <v>35086458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8507000</v>
      </c>
      <c r="Q73" s="119">
        <f>$I73      +$K73      +$M73      +$O73</f>
        <v>36634285</v>
      </c>
      <c r="R73" s="63">
        <f>IF(($H73      =0),0,((($J73      -$H73      )/$H73      )*100))</f>
        <v>69.977784830212627</v>
      </c>
      <c r="S73" s="64">
        <f>IF(($I73      =0),0,((($K73      -$I73      )/$I73      )*100))</f>
        <v>2166.8203875497716</v>
      </c>
      <c r="T73" s="63">
        <f>IF(($E71      =0),0,(($P71      /$E71      )*100))</f>
        <v>3.8816566967361599</v>
      </c>
      <c r="U73" s="65">
        <f>IF($E71   =0,0,($Q71   /$E71 )*100)</f>
        <v>16.715847854753854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219159000</v>
      </c>
      <c r="C74" s="120">
        <f>SUM(C71:C72)</f>
        <v>0</v>
      </c>
      <c r="D74" s="120"/>
      <c r="E74" s="120">
        <f>$B74      +$C74      +$D74</f>
        <v>219159000</v>
      </c>
      <c r="F74" s="121">
        <f t="shared" ref="F74:O74" si="45">SUM(F71:F72)</f>
        <v>219159000</v>
      </c>
      <c r="G74" s="122">
        <f t="shared" si="45"/>
        <v>51347000</v>
      </c>
      <c r="H74" s="121">
        <f t="shared" si="45"/>
        <v>3151000</v>
      </c>
      <c r="I74" s="122">
        <f t="shared" si="45"/>
        <v>1547827</v>
      </c>
      <c r="J74" s="121">
        <f t="shared" si="45"/>
        <v>5356000</v>
      </c>
      <c r="K74" s="122">
        <f t="shared" si="45"/>
        <v>35086458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8507000</v>
      </c>
      <c r="Q74" s="122">
        <f>$I74      +$K74      +$M74      +$O74</f>
        <v>36634285</v>
      </c>
      <c r="R74" s="67">
        <f>IF(($H74      =0),0,((($J74      -$H74      )/$H74      )*100))</f>
        <v>69.977784830212627</v>
      </c>
      <c r="S74" s="68">
        <f>IF(($I74      =0),0,((($K74      -$I74      )/$I74      )*100))</f>
        <v>2166.8203875497716</v>
      </c>
      <c r="T74" s="67">
        <f>IF(($E71      =0),0,(($P71      /$E71      )*100))</f>
        <v>3.8816566967361599</v>
      </c>
      <c r="U74" s="71">
        <f>IF($E71   =0,0,($Q71   /$E71 )*100)</f>
        <v>16.715847854753854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326170000</v>
      </c>
      <c r="C75" s="120">
        <f>SUM(C9:C16,C19:C25,C28:C31,C34,C37:C41,C44:C54,C57:C60,C63:C67,C71:C72)</f>
        <v>0</v>
      </c>
      <c r="D75" s="120"/>
      <c r="E75" s="120">
        <f>$B75      +$C75      +$D75</f>
        <v>326170000</v>
      </c>
      <c r="F75" s="121">
        <f t="shared" ref="F75:O75" si="46">SUM(F9:F16,F19:F25,F28:F31,F34,F37:F41,F44:F54,F57:F60,F63:F67,F71:F72)</f>
        <v>326170000</v>
      </c>
      <c r="G75" s="122">
        <f t="shared" si="46"/>
        <v>126855000</v>
      </c>
      <c r="H75" s="121">
        <f t="shared" si="46"/>
        <v>44784000</v>
      </c>
      <c r="I75" s="122">
        <f t="shared" si="46"/>
        <v>3274264</v>
      </c>
      <c r="J75" s="121">
        <f t="shared" si="46"/>
        <v>7069000</v>
      </c>
      <c r="K75" s="122">
        <f t="shared" si="46"/>
        <v>46943538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51853000</v>
      </c>
      <c r="Q75" s="122">
        <f>$I75      +$K75      +$M75      +$O75</f>
        <v>50217802</v>
      </c>
      <c r="R75" s="67">
        <f>IF(($H75      =0),0,((($J75      -$H75      )/$H75      )*100))</f>
        <v>-84.215344765987851</v>
      </c>
      <c r="S75" s="68">
        <f>IF(($I75      =0),0,((($K75      -$I75      )/$I75      )*100))</f>
        <v>1333.7126755814436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15.897538093632155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15.396205046448172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KJ55CkX9sg1FxNWZ9SPDAkitz8/q5R8IpCOZxm+V982gbdySS44Jk6+V+DqKVH4dKKmYBiktWy3gHjmgAhA3A==" saltValue="q9AgT2AFWyJm7J3TAk4et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1000000</v>
      </c>
      <c r="C10" s="108"/>
      <c r="D10" s="108"/>
      <c r="E10" s="108">
        <f t="shared" ref="E10:E17" si="0">$B10      +$C10      +$D10</f>
        <v>1000000</v>
      </c>
      <c r="F10" s="109">
        <v>1000000</v>
      </c>
      <c r="G10" s="110">
        <v>1000000</v>
      </c>
      <c r="H10" s="109">
        <v>105000</v>
      </c>
      <c r="I10" s="110">
        <v>106090</v>
      </c>
      <c r="J10" s="109">
        <v>105000</v>
      </c>
      <c r="K10" s="110">
        <v>106050</v>
      </c>
      <c r="L10" s="109"/>
      <c r="M10" s="110"/>
      <c r="N10" s="109"/>
      <c r="O10" s="110"/>
      <c r="P10" s="109">
        <f t="shared" ref="P10:P17" si="1">$H10      +$J10      +$L10      +$N10</f>
        <v>210000</v>
      </c>
      <c r="Q10" s="110">
        <f t="shared" ref="Q10:Q17" si="2">$I10      +$K10      +$M10      +$O10</f>
        <v>212140</v>
      </c>
      <c r="R10" s="54">
        <f t="shared" ref="R10:R17" si="3">IF(($H10      =0),0,((($J10      -$H10      )/$H10      )*100))</f>
        <v>0</v>
      </c>
      <c r="S10" s="55">
        <f t="shared" ref="S10:S17" si="4">IF(($I10      =0),0,((($K10      -$I10      )/$I10      )*100))</f>
        <v>-3.7703836365350171E-2</v>
      </c>
      <c r="T10" s="54">
        <f t="shared" ref="T10:T16" si="5">IF(($E10      =0),0,(($P10      /$E10      )*100))</f>
        <v>21</v>
      </c>
      <c r="U10" s="56">
        <f t="shared" ref="U10:U16" si="6">IF(($E10      =0),0,(($Q10      /$E10      )*100))</f>
        <v>21.213999999999999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>
        <v>27500000</v>
      </c>
      <c r="C11" s="108"/>
      <c r="D11" s="108"/>
      <c r="E11" s="108">
        <f t="shared" si="0"/>
        <v>27500000</v>
      </c>
      <c r="F11" s="109">
        <v>27500000</v>
      </c>
      <c r="G11" s="110">
        <v>17500000</v>
      </c>
      <c r="H11" s="109">
        <v>4730000</v>
      </c>
      <c r="I11" s="110">
        <v>12463336</v>
      </c>
      <c r="J11" s="109">
        <v>4151000</v>
      </c>
      <c r="K11" s="110">
        <v>2033724</v>
      </c>
      <c r="L11" s="109"/>
      <c r="M11" s="110"/>
      <c r="N11" s="109"/>
      <c r="O11" s="110"/>
      <c r="P11" s="109">
        <f t="shared" si="1"/>
        <v>8881000</v>
      </c>
      <c r="Q11" s="110">
        <f t="shared" si="2"/>
        <v>14497060</v>
      </c>
      <c r="R11" s="54">
        <f t="shared" si="3"/>
        <v>-12.241014799154334</v>
      </c>
      <c r="S11" s="55">
        <f t="shared" si="4"/>
        <v>-83.682346363766484</v>
      </c>
      <c r="T11" s="54">
        <f t="shared" si="5"/>
        <v>32.294545454545457</v>
      </c>
      <c r="U11" s="56">
        <f t="shared" si="6"/>
        <v>52.716581818181815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>
        <v>221753000</v>
      </c>
      <c r="C13" s="108"/>
      <c r="D13" s="108"/>
      <c r="E13" s="108">
        <f t="shared" si="0"/>
        <v>221753000</v>
      </c>
      <c r="F13" s="109" t="s">
        <v>36</v>
      </c>
      <c r="G13" s="110" t="s">
        <v>36</v>
      </c>
      <c r="H13" s="109"/>
      <c r="I13" s="110"/>
      <c r="J13" s="109"/>
      <c r="K13" s="110">
        <v>-1707838</v>
      </c>
      <c r="L13" s="109"/>
      <c r="M13" s="110"/>
      <c r="N13" s="109"/>
      <c r="O13" s="110"/>
      <c r="P13" s="109">
        <f t="shared" si="1"/>
        <v>0</v>
      </c>
      <c r="Q13" s="110">
        <f t="shared" si="2"/>
        <v>-1707838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-0.77015327864786498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3000000</v>
      </c>
      <c r="C15" s="108"/>
      <c r="D15" s="108"/>
      <c r="E15" s="108">
        <f t="shared" si="0"/>
        <v>3000000</v>
      </c>
      <c r="F15" s="109">
        <v>3000000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253253000</v>
      </c>
      <c r="C17" s="111">
        <f>SUM(C9:C16)</f>
        <v>0</v>
      </c>
      <c r="D17" s="111"/>
      <c r="E17" s="111">
        <f t="shared" si="0"/>
        <v>253253000</v>
      </c>
      <c r="F17" s="112">
        <f t="shared" ref="F17:O17" si="7">SUM(F9:F16)</f>
        <v>31500000</v>
      </c>
      <c r="G17" s="113">
        <f t="shared" si="7"/>
        <v>18500000</v>
      </c>
      <c r="H17" s="112">
        <f t="shared" si="7"/>
        <v>4835000</v>
      </c>
      <c r="I17" s="113">
        <f t="shared" si="7"/>
        <v>12569426</v>
      </c>
      <c r="J17" s="112">
        <f t="shared" si="7"/>
        <v>4256000</v>
      </c>
      <c r="K17" s="113">
        <f t="shared" si="7"/>
        <v>431936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9091000</v>
      </c>
      <c r="Q17" s="113">
        <f t="shared" si="2"/>
        <v>13001362</v>
      </c>
      <c r="R17" s="58">
        <f t="shared" si="3"/>
        <v>-11.975180972078594</v>
      </c>
      <c r="S17" s="59">
        <f t="shared" si="4"/>
        <v>-96.563598051335049</v>
      </c>
      <c r="T17" s="58">
        <f>IF((SUM($E9:$E14))=0,0,(P17/(SUM($E9:$E14))*100))</f>
        <v>3.6327236836321641</v>
      </c>
      <c r="U17" s="60">
        <f>IF((SUM($E9:$E14))=0,0,(Q17/(SUM($E9:$E14))*100))</f>
        <v>5.1952871693845823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>
        <v>746609000</v>
      </c>
      <c r="C30" s="108"/>
      <c r="D30" s="108"/>
      <c r="E30" s="108">
        <f>$B30      +$C30      +$D30</f>
        <v>746609000</v>
      </c>
      <c r="F30" s="109">
        <v>746609000</v>
      </c>
      <c r="G30" s="110">
        <v>462033000</v>
      </c>
      <c r="H30" s="109">
        <v>54800000</v>
      </c>
      <c r="I30" s="110">
        <v>47353668</v>
      </c>
      <c r="J30" s="109">
        <v>57995000</v>
      </c>
      <c r="K30" s="110">
        <v>65442243</v>
      </c>
      <c r="L30" s="109"/>
      <c r="M30" s="110"/>
      <c r="N30" s="109"/>
      <c r="O30" s="110"/>
      <c r="P30" s="109">
        <f>$H30      +$J30      +$L30      +$N30</f>
        <v>112795000</v>
      </c>
      <c r="Q30" s="110">
        <f>$I30      +$K30      +$M30      +$O30</f>
        <v>112795911</v>
      </c>
      <c r="R30" s="54">
        <f>IF(($H30      =0),0,((($J30      -$H30      )/$H30      )*100))</f>
        <v>5.8302919708029197</v>
      </c>
      <c r="S30" s="55">
        <f>IF(($I30      =0),0,((($K30      -$I30      )/$I30      )*100))</f>
        <v>38.198888837924869</v>
      </c>
      <c r="T30" s="54">
        <f>IF(($E30      =0),0,(($P30      /$E30      )*100))</f>
        <v>15.107640009697176</v>
      </c>
      <c r="U30" s="56">
        <f>IF(($E30      =0),0,(($Q30      /$E30      )*100))</f>
        <v>15.107762028049487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746609000</v>
      </c>
      <c r="C32" s="111">
        <f>SUM(C28:C31)</f>
        <v>0</v>
      </c>
      <c r="D32" s="111"/>
      <c r="E32" s="111">
        <f>$B32      +$C32      +$D32</f>
        <v>746609000</v>
      </c>
      <c r="F32" s="112">
        <f t="shared" ref="F32:O32" si="16">SUM(F28:F31)</f>
        <v>746609000</v>
      </c>
      <c r="G32" s="113">
        <f t="shared" si="16"/>
        <v>462033000</v>
      </c>
      <c r="H32" s="112">
        <f t="shared" si="16"/>
        <v>54800000</v>
      </c>
      <c r="I32" s="113">
        <f t="shared" si="16"/>
        <v>47353668</v>
      </c>
      <c r="J32" s="112">
        <f t="shared" si="16"/>
        <v>57995000</v>
      </c>
      <c r="K32" s="113">
        <f t="shared" si="16"/>
        <v>65442243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112795000</v>
      </c>
      <c r="Q32" s="113">
        <f>$I32      +$K32      +$M32      +$O32</f>
        <v>112795911</v>
      </c>
      <c r="R32" s="58">
        <f>IF(($H32      =0),0,((($J32      -$H32      )/$H32      )*100))</f>
        <v>5.8302919708029197</v>
      </c>
      <c r="S32" s="59">
        <f>IF(($I32      =0),0,((($K32      -$I32      )/$I32      )*100))</f>
        <v>38.198888837924869</v>
      </c>
      <c r="T32" s="58">
        <f>IF($E32   =0,0,($P32   /$E32   )*100)</f>
        <v>15.107640009697176</v>
      </c>
      <c r="U32" s="60">
        <f>IF($E32   =0,0,($Q32   /$E32   )*100)</f>
        <v>15.107762028049487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8517000</v>
      </c>
      <c r="C34" s="108"/>
      <c r="D34" s="108"/>
      <c r="E34" s="108">
        <f>$B34      +$C34      +$D34</f>
        <v>8517000</v>
      </c>
      <c r="F34" s="109">
        <v>8517000</v>
      </c>
      <c r="G34" s="110">
        <v>2129000</v>
      </c>
      <c r="H34" s="109"/>
      <c r="I34" s="110"/>
      <c r="J34" s="109"/>
      <c r="K34" s="110">
        <v>2129000</v>
      </c>
      <c r="L34" s="109"/>
      <c r="M34" s="110"/>
      <c r="N34" s="109"/>
      <c r="O34" s="110"/>
      <c r="P34" s="109">
        <f>$H34      +$J34      +$L34      +$N34</f>
        <v>0</v>
      </c>
      <c r="Q34" s="110">
        <f>$I34      +$K34      +$M34      +$O34</f>
        <v>2129000</v>
      </c>
      <c r="R34" s="54">
        <f>IF(($H34      =0),0,((($J34      -$H34      )/$H34      )*100))</f>
        <v>0</v>
      </c>
      <c r="S34" s="55">
        <f>IF(($I34      =0),0,((($K34      -$I34      )/$I34      )*100))</f>
        <v>0</v>
      </c>
      <c r="T34" s="54">
        <f>IF(($E34      =0),0,(($P34      /$E34      )*100))</f>
        <v>0</v>
      </c>
      <c r="U34" s="56">
        <f>IF(($E34      =0),0,(($Q34      /$E34      )*100))</f>
        <v>24.99706469414113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8517000</v>
      </c>
      <c r="C35" s="111">
        <f>C34</f>
        <v>0</v>
      </c>
      <c r="D35" s="111"/>
      <c r="E35" s="111">
        <f>$B35      +$C35      +$D35</f>
        <v>8517000</v>
      </c>
      <c r="F35" s="112">
        <f t="shared" ref="F35:O35" si="17">F34</f>
        <v>8517000</v>
      </c>
      <c r="G35" s="113">
        <f t="shared" si="17"/>
        <v>2129000</v>
      </c>
      <c r="H35" s="112">
        <f t="shared" si="17"/>
        <v>0</v>
      </c>
      <c r="I35" s="113">
        <f t="shared" si="17"/>
        <v>0</v>
      </c>
      <c r="J35" s="112">
        <f t="shared" si="17"/>
        <v>0</v>
      </c>
      <c r="K35" s="113">
        <f t="shared" si="17"/>
        <v>2129000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0</v>
      </c>
      <c r="Q35" s="113">
        <f>$I35      +$K35      +$M35      +$O35</f>
        <v>2129000</v>
      </c>
      <c r="R35" s="58">
        <f>IF(($H35      =0),0,((($J35      -$H35      )/$H35      )*100))</f>
        <v>0</v>
      </c>
      <c r="S35" s="59">
        <f>IF(($I35      =0),0,((($K35      -$I35      )/$I35      )*100))</f>
        <v>0</v>
      </c>
      <c r="T35" s="58">
        <f>IF($E35   =0,0,($P35   /$E35   )*100)</f>
        <v>0</v>
      </c>
      <c r="U35" s="60">
        <f>IF($E35   =0,0,($Q35   /$E35   )*100)</f>
        <v>24.99706469414113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21471000</v>
      </c>
      <c r="C38" s="108"/>
      <c r="D38" s="108"/>
      <c r="E38" s="108">
        <f t="shared" si="18"/>
        <v>21471000</v>
      </c>
      <c r="F38" s="109">
        <v>19521000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7000000</v>
      </c>
      <c r="C40" s="108"/>
      <c r="D40" s="108"/>
      <c r="E40" s="108">
        <f t="shared" si="18"/>
        <v>7000000</v>
      </c>
      <c r="F40" s="109">
        <v>7000000</v>
      </c>
      <c r="G40" s="110">
        <v>4500000</v>
      </c>
      <c r="H40" s="109"/>
      <c r="I40" s="110"/>
      <c r="J40" s="109">
        <v>3891000</v>
      </c>
      <c r="K40" s="110">
        <v>2995554</v>
      </c>
      <c r="L40" s="109"/>
      <c r="M40" s="110"/>
      <c r="N40" s="109"/>
      <c r="O40" s="110"/>
      <c r="P40" s="109">
        <f t="shared" si="19"/>
        <v>3891000</v>
      </c>
      <c r="Q40" s="110">
        <f t="shared" si="20"/>
        <v>2995554</v>
      </c>
      <c r="R40" s="54">
        <f t="shared" si="21"/>
        <v>0</v>
      </c>
      <c r="S40" s="55">
        <f t="shared" si="22"/>
        <v>0</v>
      </c>
      <c r="T40" s="54">
        <f t="shared" si="23"/>
        <v>55.585714285714282</v>
      </c>
      <c r="U40" s="56">
        <f t="shared" si="24"/>
        <v>42.79362857142857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28471000</v>
      </c>
      <c r="C42" s="111">
        <f>SUM(C37:C41)</f>
        <v>0</v>
      </c>
      <c r="D42" s="111"/>
      <c r="E42" s="111">
        <f t="shared" si="18"/>
        <v>28471000</v>
      </c>
      <c r="F42" s="112">
        <f t="shared" ref="F42:O42" si="25">SUM(F37:F41)</f>
        <v>26521000</v>
      </c>
      <c r="G42" s="113">
        <f t="shared" si="25"/>
        <v>4500000</v>
      </c>
      <c r="H42" s="112">
        <f t="shared" si="25"/>
        <v>0</v>
      </c>
      <c r="I42" s="113">
        <f t="shared" si="25"/>
        <v>0</v>
      </c>
      <c r="J42" s="112">
        <f t="shared" si="25"/>
        <v>3891000</v>
      </c>
      <c r="K42" s="113">
        <f t="shared" si="25"/>
        <v>2995554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3891000</v>
      </c>
      <c r="Q42" s="113">
        <f t="shared" si="20"/>
        <v>2995554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55.585714285714282</v>
      </c>
      <c r="U42" s="60">
        <f>IF((+$E37+$E40) =0,0,(Q42   /(+$E37+$E40) )*100)</f>
        <v>42.79362857142857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>
        <v>820674000</v>
      </c>
      <c r="C67" s="108"/>
      <c r="D67" s="108"/>
      <c r="E67" s="108">
        <f t="shared" si="35"/>
        <v>820674000</v>
      </c>
      <c r="F67" s="109">
        <v>820674000</v>
      </c>
      <c r="G67" s="110">
        <v>564710000</v>
      </c>
      <c r="H67" s="109">
        <v>163169000</v>
      </c>
      <c r="I67" s="110">
        <v>67512000</v>
      </c>
      <c r="J67" s="109">
        <v>248335000</v>
      </c>
      <c r="K67" s="110">
        <v>344381000</v>
      </c>
      <c r="L67" s="109"/>
      <c r="M67" s="110"/>
      <c r="N67" s="109"/>
      <c r="O67" s="110"/>
      <c r="P67" s="109">
        <f t="shared" si="36"/>
        <v>411504000</v>
      </c>
      <c r="Q67" s="110">
        <f t="shared" si="37"/>
        <v>411893000</v>
      </c>
      <c r="R67" s="54">
        <f t="shared" si="38"/>
        <v>52.194963504096982</v>
      </c>
      <c r="S67" s="55">
        <f t="shared" si="39"/>
        <v>410.1033890271359</v>
      </c>
      <c r="T67" s="54">
        <f t="shared" si="40"/>
        <v>50.142200191549868</v>
      </c>
      <c r="U67" s="56">
        <f t="shared" si="41"/>
        <v>50.189600255399824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820674000</v>
      </c>
      <c r="C68" s="111">
        <f>SUM(C63:C67)</f>
        <v>0</v>
      </c>
      <c r="D68" s="111"/>
      <c r="E68" s="111">
        <f t="shared" si="35"/>
        <v>820674000</v>
      </c>
      <c r="F68" s="112">
        <f t="shared" ref="F68:O68" si="42">SUM(F63:F67)</f>
        <v>820674000</v>
      </c>
      <c r="G68" s="113">
        <f t="shared" si="42"/>
        <v>564710000</v>
      </c>
      <c r="H68" s="112">
        <f t="shared" si="42"/>
        <v>163169000</v>
      </c>
      <c r="I68" s="113">
        <f t="shared" si="42"/>
        <v>67512000</v>
      </c>
      <c r="J68" s="112">
        <f t="shared" si="42"/>
        <v>248335000</v>
      </c>
      <c r="K68" s="113">
        <f t="shared" si="42"/>
        <v>344381000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411504000</v>
      </c>
      <c r="Q68" s="113">
        <f t="shared" si="37"/>
        <v>411893000</v>
      </c>
      <c r="R68" s="58">
        <f t="shared" si="38"/>
        <v>52.194963504096982</v>
      </c>
      <c r="S68" s="59">
        <f t="shared" si="39"/>
        <v>410.1033890271359</v>
      </c>
      <c r="T68" s="58">
        <f>IF((+$E63+$E65+$E66++$E67) =0,0,(P68   /(+$E63+$E65+$E66+$E67) )*100)</f>
        <v>50.142200191549868</v>
      </c>
      <c r="U68" s="60">
        <f>IF((+$E63+$E65+$E67) =0,0,(Q68  /(+$E63+$E65+$E67) )*100)</f>
        <v>50.189600255399824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1857524000</v>
      </c>
      <c r="C69" s="120">
        <f>SUM(C9:C16,C19:C25,C28:C31,C34,C37:C41,C44:C54,C57:C60,C63:C67)</f>
        <v>0</v>
      </c>
      <c r="D69" s="120"/>
      <c r="E69" s="120">
        <f t="shared" si="35"/>
        <v>1857524000</v>
      </c>
      <c r="F69" s="121">
        <f t="shared" ref="F69:O69" si="43">SUM(F9:F16,F19:F25,F28:F31,F34,F37:F41,F44:F54,F57:F60,F63:F67)</f>
        <v>1633821000</v>
      </c>
      <c r="G69" s="122">
        <f t="shared" si="43"/>
        <v>1051872000</v>
      </c>
      <c r="H69" s="121">
        <f t="shared" si="43"/>
        <v>222804000</v>
      </c>
      <c r="I69" s="122">
        <f t="shared" si="43"/>
        <v>127435094</v>
      </c>
      <c r="J69" s="121">
        <f t="shared" si="43"/>
        <v>314477000</v>
      </c>
      <c r="K69" s="122">
        <f t="shared" si="43"/>
        <v>415379733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537281000</v>
      </c>
      <c r="Q69" s="122">
        <f t="shared" si="37"/>
        <v>542814827</v>
      </c>
      <c r="R69" s="67">
        <f t="shared" si="38"/>
        <v>41.145132044307999</v>
      </c>
      <c r="S69" s="68">
        <f t="shared" si="39"/>
        <v>225.95395817732907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29.310718238916166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29.61260950992688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=0),0,((($J71      -$H71      )/$H71      )*100))</f>
        <v>0</v>
      </c>
      <c r="S71" s="55">
        <f>IF(($I71      =0),0,((($K71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=0),0,((($J73      -$H73      )/$H73      )*100))</f>
        <v>0</v>
      </c>
      <c r="S73" s="64">
        <f>IF(($I73      =0),0,((($K73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=0),0,((($J74      -$H74      )/$H74      )*100))</f>
        <v>0</v>
      </c>
      <c r="S74" s="68">
        <f>IF(($I74      =0),0,((($K74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1857524000</v>
      </c>
      <c r="C75" s="120">
        <f>SUM(C9:C16,C19:C25,C28:C31,C34,C37:C41,C44:C54,C57:C60,C63:C67,C71:C72)</f>
        <v>0</v>
      </c>
      <c r="D75" s="120"/>
      <c r="E75" s="120">
        <f>$B75      +$C75      +$D75</f>
        <v>1857524000</v>
      </c>
      <c r="F75" s="121">
        <f t="shared" ref="F75:O75" si="46">SUM(F9:F16,F19:F25,F28:F31,F34,F37:F41,F44:F54,F57:F60,F63:F67,F71:F72)</f>
        <v>1633821000</v>
      </c>
      <c r="G75" s="122">
        <f t="shared" si="46"/>
        <v>1051872000</v>
      </c>
      <c r="H75" s="121">
        <f t="shared" si="46"/>
        <v>222804000</v>
      </c>
      <c r="I75" s="122">
        <f t="shared" si="46"/>
        <v>127435094</v>
      </c>
      <c r="J75" s="121">
        <f t="shared" si="46"/>
        <v>314477000</v>
      </c>
      <c r="K75" s="122">
        <f t="shared" si="46"/>
        <v>415379733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537281000</v>
      </c>
      <c r="Q75" s="122">
        <f>$I75      +$K75      +$M75      +$O75</f>
        <v>542814827</v>
      </c>
      <c r="R75" s="67">
        <f>IF(($H75      =0),0,((($J75      -$H75      )/$H75      )*100))</f>
        <v>41.145132044307999</v>
      </c>
      <c r="S75" s="68">
        <f>IF(($I75      =0),0,((($K75      -$I75      )/$I75      )*100))</f>
        <v>225.95395817732907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29.310718238916166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29.61260950992688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b69Yyej5ibJvlFQV7lK2QykieUxPv7cJMvt45fui2jQCNn83xtPT3Jf0nmxT6a6D6vvmGLuHKKJTW4nqa0fSg==" saltValue="rXh+f+Hj/CHJBO8TaTVDO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239000</v>
      </c>
      <c r="I10" s="110"/>
      <c r="J10" s="109">
        <v>1165000</v>
      </c>
      <c r="K10" s="110"/>
      <c r="L10" s="109"/>
      <c r="M10" s="110"/>
      <c r="N10" s="109"/>
      <c r="O10" s="110"/>
      <c r="P10" s="109">
        <f t="shared" ref="P10:P17" si="1">$H10      +$J10      +$L10      +$N10</f>
        <v>1404000</v>
      </c>
      <c r="Q10" s="110">
        <f t="shared" ref="Q10:Q17" si="2">$I10      +$K10      +$M10      +$O10</f>
        <v>0</v>
      </c>
      <c r="R10" s="54">
        <f t="shared" ref="R10:R17" si="3">IF(($H10      =0),0,((($J10      -$H10      )/$H10      )*100))</f>
        <v>387.44769874476987</v>
      </c>
      <c r="S10" s="55">
        <f t="shared" ref="S10:S17" si="4">IF(($I10      =0),0,((($K10      -$I10      )/$I10      )*100))</f>
        <v>0</v>
      </c>
      <c r="T10" s="54">
        <f t="shared" ref="T10:T16" si="5">IF(($E10      =0),0,(($P10      /$E10      )*100))</f>
        <v>70.199999999999989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>
        <v>46000000</v>
      </c>
      <c r="C16" s="108"/>
      <c r="D16" s="108"/>
      <c r="E16" s="108">
        <f t="shared" si="0"/>
        <v>46000000</v>
      </c>
      <c r="F16" s="109">
        <v>46000000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48000000</v>
      </c>
      <c r="C17" s="111">
        <f>SUM(C9:C16)</f>
        <v>0</v>
      </c>
      <c r="D17" s="111"/>
      <c r="E17" s="111">
        <f t="shared" si="0"/>
        <v>48000000</v>
      </c>
      <c r="F17" s="112">
        <f t="shared" ref="F17:O17" si="7">SUM(F9:F16)</f>
        <v>48000000</v>
      </c>
      <c r="G17" s="113">
        <f t="shared" si="7"/>
        <v>2000000</v>
      </c>
      <c r="H17" s="112">
        <f t="shared" si="7"/>
        <v>239000</v>
      </c>
      <c r="I17" s="113">
        <f t="shared" si="7"/>
        <v>0</v>
      </c>
      <c r="J17" s="112">
        <f t="shared" si="7"/>
        <v>1165000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1404000</v>
      </c>
      <c r="Q17" s="113">
        <f t="shared" si="2"/>
        <v>0</v>
      </c>
      <c r="R17" s="58">
        <f t="shared" si="3"/>
        <v>387.44769874476987</v>
      </c>
      <c r="S17" s="59">
        <f t="shared" si="4"/>
        <v>0</v>
      </c>
      <c r="T17" s="58">
        <f>IF((SUM($E9:$E14))=0,0,(P17/(SUM($E9:$E14))*100))</f>
        <v>70.199999999999989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1699000</v>
      </c>
      <c r="C34" s="108"/>
      <c r="D34" s="108"/>
      <c r="E34" s="108">
        <f>$B34      +$C34      +$D34</f>
        <v>1699000</v>
      </c>
      <c r="F34" s="109">
        <v>1699000</v>
      </c>
      <c r="G34" s="110">
        <v>1190000</v>
      </c>
      <c r="H34" s="109">
        <v>425000</v>
      </c>
      <c r="I34" s="110"/>
      <c r="J34" s="109">
        <v>765000</v>
      </c>
      <c r="K34" s="110"/>
      <c r="L34" s="109"/>
      <c r="M34" s="110"/>
      <c r="N34" s="109"/>
      <c r="O34" s="110"/>
      <c r="P34" s="109">
        <f>$H34      +$J34      +$L34      +$N34</f>
        <v>1190000</v>
      </c>
      <c r="Q34" s="110">
        <f>$I34      +$K34      +$M34      +$O34</f>
        <v>0</v>
      </c>
      <c r="R34" s="54">
        <f>IF(($H34      =0),0,((($J34      -$H34      )/$H34      )*100))</f>
        <v>80</v>
      </c>
      <c r="S34" s="55">
        <f>IF(($I34      =0),0,((($K34      -$I34      )/$I34      )*100))</f>
        <v>0</v>
      </c>
      <c r="T34" s="54">
        <f>IF(($E34      =0),0,(($P34      /$E34      )*100))</f>
        <v>70.041200706297829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1699000</v>
      </c>
      <c r="C35" s="111">
        <f>C34</f>
        <v>0</v>
      </c>
      <c r="D35" s="111"/>
      <c r="E35" s="111">
        <f>$B35      +$C35      +$D35</f>
        <v>1699000</v>
      </c>
      <c r="F35" s="112">
        <f t="shared" ref="F35:O35" si="17">F34</f>
        <v>1699000</v>
      </c>
      <c r="G35" s="113">
        <f t="shared" si="17"/>
        <v>1190000</v>
      </c>
      <c r="H35" s="112">
        <f t="shared" si="17"/>
        <v>425000</v>
      </c>
      <c r="I35" s="113">
        <f t="shared" si="17"/>
        <v>0</v>
      </c>
      <c r="J35" s="112">
        <f t="shared" si="17"/>
        <v>765000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1190000</v>
      </c>
      <c r="Q35" s="113">
        <f>$I35      +$K35      +$M35      +$O35</f>
        <v>0</v>
      </c>
      <c r="R35" s="58">
        <f>IF(($H35      =0),0,((($J35      -$H35      )/$H35      )*100))</f>
        <v>80</v>
      </c>
      <c r="S35" s="59">
        <f>IF(($I35      =0),0,((($K35      -$I35      )/$I35      )*100))</f>
        <v>0</v>
      </c>
      <c r="T35" s="58">
        <f>IF($E35   =0,0,($P35   /$E35   )*100)</f>
        <v>70.041200706297829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3420000</v>
      </c>
      <c r="C37" s="108"/>
      <c r="D37" s="108"/>
      <c r="E37" s="108">
        <f t="shared" ref="E37:E42" si="18">$B37      +$C37      +$D37</f>
        <v>3420000</v>
      </c>
      <c r="F37" s="109">
        <v>3420000</v>
      </c>
      <c r="G37" s="110">
        <v>2350000</v>
      </c>
      <c r="H37" s="109"/>
      <c r="I37" s="110"/>
      <c r="J37" s="109">
        <v>832000</v>
      </c>
      <c r="K37" s="110"/>
      <c r="L37" s="109"/>
      <c r="M37" s="110"/>
      <c r="N37" s="109"/>
      <c r="O37" s="110"/>
      <c r="P37" s="109">
        <f t="shared" ref="P37:P42" si="19">$H37      +$J37      +$L37      +$N37</f>
        <v>832000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24.327485380116958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2600000</v>
      </c>
      <c r="H40" s="109"/>
      <c r="I40" s="110"/>
      <c r="J40" s="109">
        <v>1384000</v>
      </c>
      <c r="K40" s="110"/>
      <c r="L40" s="109"/>
      <c r="M40" s="110"/>
      <c r="N40" s="109"/>
      <c r="O40" s="110"/>
      <c r="P40" s="109">
        <f t="shared" si="19"/>
        <v>1384000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34.599999999999994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7420000</v>
      </c>
      <c r="C42" s="111">
        <f>SUM(C37:C41)</f>
        <v>0</v>
      </c>
      <c r="D42" s="111"/>
      <c r="E42" s="111">
        <f t="shared" si="18"/>
        <v>7420000</v>
      </c>
      <c r="F42" s="112">
        <f t="shared" ref="F42:O42" si="25">SUM(F37:F41)</f>
        <v>7420000</v>
      </c>
      <c r="G42" s="113">
        <f t="shared" si="25"/>
        <v>4950000</v>
      </c>
      <c r="H42" s="112">
        <f t="shared" si="25"/>
        <v>0</v>
      </c>
      <c r="I42" s="113">
        <f t="shared" si="25"/>
        <v>0</v>
      </c>
      <c r="J42" s="112">
        <f t="shared" si="25"/>
        <v>2216000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2216000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29.865229110512132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57119000</v>
      </c>
      <c r="C69" s="120">
        <f>SUM(C9:C16,C19:C25,C28:C31,C34,C37:C41,C44:C54,C57:C60,C63:C67)</f>
        <v>0</v>
      </c>
      <c r="D69" s="120"/>
      <c r="E69" s="120">
        <f t="shared" si="35"/>
        <v>57119000</v>
      </c>
      <c r="F69" s="121">
        <f t="shared" ref="F69:O69" si="43">SUM(F9:F16,F19:F25,F28:F31,F34,F37:F41,F44:F54,F57:F60,F63:F67)</f>
        <v>57119000</v>
      </c>
      <c r="G69" s="122">
        <f t="shared" si="43"/>
        <v>8140000</v>
      </c>
      <c r="H69" s="121">
        <f t="shared" si="43"/>
        <v>664000</v>
      </c>
      <c r="I69" s="122">
        <f t="shared" si="43"/>
        <v>0</v>
      </c>
      <c r="J69" s="121">
        <f t="shared" si="43"/>
        <v>4146000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4810000</v>
      </c>
      <c r="Q69" s="122">
        <f t="shared" si="37"/>
        <v>0</v>
      </c>
      <c r="R69" s="67">
        <f t="shared" si="38"/>
        <v>524.39759036144574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43.259285907006024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0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17873000</v>
      </c>
      <c r="C71" s="108"/>
      <c r="D71" s="108"/>
      <c r="E71" s="108">
        <f>$B71      +$C71      +$D71</f>
        <v>17873000</v>
      </c>
      <c r="F71" s="109">
        <v>17873000</v>
      </c>
      <c r="G71" s="110">
        <v>14700000</v>
      </c>
      <c r="H71" s="109">
        <v>893000</v>
      </c>
      <c r="I71" s="110">
        <v>34279</v>
      </c>
      <c r="J71" s="109">
        <v>4107000</v>
      </c>
      <c r="K71" s="110"/>
      <c r="L71" s="109"/>
      <c r="M71" s="110"/>
      <c r="N71" s="109"/>
      <c r="O71" s="110"/>
      <c r="P71" s="109">
        <f>$H71      +$J71      +$L71      +$N71</f>
        <v>5000000</v>
      </c>
      <c r="Q71" s="110">
        <f>$I71      +$K71      +$M71      +$O71</f>
        <v>34279</v>
      </c>
      <c r="R71" s="54">
        <f>IF(($H71      =0),0,((($J71      -$H71      )/$H71      )*100))</f>
        <v>359.91041433370657</v>
      </c>
      <c r="S71" s="55">
        <f>IF(($I71      =0),0,((($K71      -$I71      )/$I71      )*100))</f>
        <v>-100</v>
      </c>
      <c r="T71" s="54">
        <f>IF(($E71      =0),0,(($P71      /$E71      )*100))</f>
        <v>27.975158059643036</v>
      </c>
      <c r="U71" s="56">
        <f>IF(($E71      =0),0,(($Q71      /$E71      )*100))</f>
        <v>0.19179208862530073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17873000</v>
      </c>
      <c r="C73" s="117">
        <f>SUM(C71:C72)</f>
        <v>0</v>
      </c>
      <c r="D73" s="117"/>
      <c r="E73" s="117">
        <f>$B73      +$C73      +$D73</f>
        <v>17873000</v>
      </c>
      <c r="F73" s="118">
        <f t="shared" ref="F73:O73" si="44">SUM(F71:F72)</f>
        <v>17873000</v>
      </c>
      <c r="G73" s="119">
        <f t="shared" si="44"/>
        <v>14700000</v>
      </c>
      <c r="H73" s="118">
        <f t="shared" si="44"/>
        <v>893000</v>
      </c>
      <c r="I73" s="119">
        <f t="shared" si="44"/>
        <v>34279</v>
      </c>
      <c r="J73" s="118">
        <f t="shared" si="44"/>
        <v>4107000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5000000</v>
      </c>
      <c r="Q73" s="119">
        <f>$I73      +$K73      +$M73      +$O73</f>
        <v>34279</v>
      </c>
      <c r="R73" s="63">
        <f>IF(($H73      =0),0,((($J73      -$H73      )/$H73      )*100))</f>
        <v>359.91041433370657</v>
      </c>
      <c r="S73" s="64">
        <f>IF(($I73      =0),0,((($K73      -$I73      )/$I73      )*100))</f>
        <v>-100</v>
      </c>
      <c r="T73" s="63">
        <f>IF(($E71      =0),0,(($P71      /$E71      )*100))</f>
        <v>27.975158059643036</v>
      </c>
      <c r="U73" s="65">
        <f>IF($E71   =0,0,($Q71   /$E71 )*100)</f>
        <v>0.19179208862530073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17873000</v>
      </c>
      <c r="C74" s="120">
        <f>SUM(C71:C72)</f>
        <v>0</v>
      </c>
      <c r="D74" s="120"/>
      <c r="E74" s="120">
        <f>$B74      +$C74      +$D74</f>
        <v>17873000</v>
      </c>
      <c r="F74" s="121">
        <f t="shared" ref="F74:O74" si="45">SUM(F71:F72)</f>
        <v>17873000</v>
      </c>
      <c r="G74" s="122">
        <f t="shared" si="45"/>
        <v>14700000</v>
      </c>
      <c r="H74" s="121">
        <f t="shared" si="45"/>
        <v>893000</v>
      </c>
      <c r="I74" s="122">
        <f t="shared" si="45"/>
        <v>34279</v>
      </c>
      <c r="J74" s="121">
        <f t="shared" si="45"/>
        <v>4107000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5000000</v>
      </c>
      <c r="Q74" s="122">
        <f>$I74      +$K74      +$M74      +$O74</f>
        <v>34279</v>
      </c>
      <c r="R74" s="67">
        <f>IF(($H74      =0),0,((($J74      -$H74      )/$H74      )*100))</f>
        <v>359.91041433370657</v>
      </c>
      <c r="S74" s="68">
        <f>IF(($I74      =0),0,((($K74      -$I74      )/$I74      )*100))</f>
        <v>-100</v>
      </c>
      <c r="T74" s="67">
        <f>IF(($E71      =0),0,(($P71      /$E71      )*100))</f>
        <v>27.975158059643036</v>
      </c>
      <c r="U74" s="71">
        <f>IF($E71   =0,0,($Q71   /$E71 )*100)</f>
        <v>0.19179208862530073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74992000</v>
      </c>
      <c r="C75" s="120">
        <f>SUM(C9:C16,C19:C25,C28:C31,C34,C37:C41,C44:C54,C57:C60,C63:C67,C71:C72)</f>
        <v>0</v>
      </c>
      <c r="D75" s="120"/>
      <c r="E75" s="120">
        <f>$B75      +$C75      +$D75</f>
        <v>74992000</v>
      </c>
      <c r="F75" s="121">
        <f t="shared" ref="F75:O75" si="46">SUM(F9:F16,F19:F25,F28:F31,F34,F37:F41,F44:F54,F57:F60,F63:F67,F71:F72)</f>
        <v>74992000</v>
      </c>
      <c r="G75" s="122">
        <f t="shared" si="46"/>
        <v>22840000</v>
      </c>
      <c r="H75" s="121">
        <f t="shared" si="46"/>
        <v>1557000</v>
      </c>
      <c r="I75" s="122">
        <f t="shared" si="46"/>
        <v>34279</v>
      </c>
      <c r="J75" s="121">
        <f t="shared" si="46"/>
        <v>8253000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9810000</v>
      </c>
      <c r="Q75" s="122">
        <f>$I75      +$K75      +$M75      +$O75</f>
        <v>34279</v>
      </c>
      <c r="R75" s="67">
        <f>IF(($H75      =0),0,((($J75      -$H75      )/$H75      )*100))</f>
        <v>430.05780346820808</v>
      </c>
      <c r="S75" s="68">
        <f>IF(($I75      =0),0,((($K75      -$I75      )/$I75      )*100))</f>
        <v>-100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33.836920529801326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0.11823606512141281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rVmz+7E+WStY/Ta7P6WfG58LjDMJc9D0xyOZDsRTbq3zvO9O/w7UrR6bGXL7t2DmeUihZ9mz2hk4yNyml9KWA==" saltValue="uo19srwguZSzQ3kIPi8+q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48000</v>
      </c>
      <c r="I10" s="110">
        <v>102808</v>
      </c>
      <c r="J10" s="109">
        <v>526000</v>
      </c>
      <c r="K10" s="110">
        <v>111424</v>
      </c>
      <c r="L10" s="109"/>
      <c r="M10" s="110"/>
      <c r="N10" s="109"/>
      <c r="O10" s="110"/>
      <c r="P10" s="109">
        <f t="shared" ref="P10:P17" si="1">$H10      +$J10      +$L10      +$N10</f>
        <v>574000</v>
      </c>
      <c r="Q10" s="110">
        <f t="shared" ref="Q10:Q17" si="2">$I10      +$K10      +$M10      +$O10</f>
        <v>214232</v>
      </c>
      <c r="R10" s="54">
        <f t="shared" ref="R10:R17" si="3">IF(($H10      =0),0,((($J10      -$H10      )/$H10      )*100))</f>
        <v>995.83333333333337</v>
      </c>
      <c r="S10" s="55">
        <f t="shared" ref="S10:S17" si="4">IF(($I10      =0),0,((($K10      -$I10      )/$I10      )*100))</f>
        <v>8.3806707649210175</v>
      </c>
      <c r="T10" s="54">
        <f t="shared" ref="T10:T16" si="5">IF(($E10      =0),0,(($P10      /$E10      )*100))</f>
        <v>30.210526315789473</v>
      </c>
      <c r="U10" s="56">
        <f t="shared" ref="U10:U16" si="6">IF(($E10      =0),0,(($Q10      /$E10      )*100))</f>
        <v>11.275368421052631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48000</v>
      </c>
      <c r="I17" s="113">
        <f t="shared" si="7"/>
        <v>102808</v>
      </c>
      <c r="J17" s="112">
        <f t="shared" si="7"/>
        <v>526000</v>
      </c>
      <c r="K17" s="113">
        <f t="shared" si="7"/>
        <v>111424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574000</v>
      </c>
      <c r="Q17" s="113">
        <f t="shared" si="2"/>
        <v>214232</v>
      </c>
      <c r="R17" s="58">
        <f t="shared" si="3"/>
        <v>995.83333333333337</v>
      </c>
      <c r="S17" s="59">
        <f t="shared" si="4"/>
        <v>8.3806707649210175</v>
      </c>
      <c r="T17" s="58">
        <f>IF((SUM($E9:$E14))=0,0,(P17/(SUM($E9:$E14))*100))</f>
        <v>30.210526315789473</v>
      </c>
      <c r="U17" s="60">
        <f>IF((SUM($E9:$E14))=0,0,(Q17/(SUM($E9:$E14))*100))</f>
        <v>11.275368421052631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1639000</v>
      </c>
      <c r="C34" s="108"/>
      <c r="D34" s="108"/>
      <c r="E34" s="108">
        <f>$B34      +$C34      +$D34</f>
        <v>1639000</v>
      </c>
      <c r="F34" s="109">
        <v>1639000</v>
      </c>
      <c r="G34" s="110">
        <v>1148000</v>
      </c>
      <c r="H34" s="109">
        <v>410000</v>
      </c>
      <c r="I34" s="110">
        <v>319200</v>
      </c>
      <c r="J34" s="109">
        <v>637000</v>
      </c>
      <c r="K34" s="110">
        <v>316008</v>
      </c>
      <c r="L34" s="109"/>
      <c r="M34" s="110"/>
      <c r="N34" s="109"/>
      <c r="O34" s="110"/>
      <c r="P34" s="109">
        <f>$H34      +$J34      +$L34      +$N34</f>
        <v>1047000</v>
      </c>
      <c r="Q34" s="110">
        <f>$I34      +$K34      +$M34      +$O34</f>
        <v>635208</v>
      </c>
      <c r="R34" s="54">
        <f>IF(($H34      =0),0,((($J34      -$H34      )/$H34      )*100))</f>
        <v>55.365853658536594</v>
      </c>
      <c r="S34" s="55">
        <f>IF(($I34      =0),0,((($K34      -$I34      )/$I34      )*100))</f>
        <v>-1</v>
      </c>
      <c r="T34" s="54">
        <f>IF(($E34      =0),0,(($P34      /$E34      )*100))</f>
        <v>63.880414887126292</v>
      </c>
      <c r="U34" s="56">
        <f>IF(($E34      =0),0,(($Q34      /$E34      )*100))</f>
        <v>38.75582672361196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1639000</v>
      </c>
      <c r="C35" s="111">
        <f>C34</f>
        <v>0</v>
      </c>
      <c r="D35" s="111"/>
      <c r="E35" s="111">
        <f>$B35      +$C35      +$D35</f>
        <v>1639000</v>
      </c>
      <c r="F35" s="112">
        <f t="shared" ref="F35:O35" si="17">F34</f>
        <v>1639000</v>
      </c>
      <c r="G35" s="113">
        <f t="shared" si="17"/>
        <v>1148000</v>
      </c>
      <c r="H35" s="112">
        <f t="shared" si="17"/>
        <v>410000</v>
      </c>
      <c r="I35" s="113">
        <f t="shared" si="17"/>
        <v>319200</v>
      </c>
      <c r="J35" s="112">
        <f t="shared" si="17"/>
        <v>637000</v>
      </c>
      <c r="K35" s="113">
        <f t="shared" si="17"/>
        <v>316008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1047000</v>
      </c>
      <c r="Q35" s="113">
        <f>$I35      +$K35      +$M35      +$O35</f>
        <v>635208</v>
      </c>
      <c r="R35" s="58">
        <f>IF(($H35      =0),0,((($J35      -$H35      )/$H35      )*100))</f>
        <v>55.365853658536594</v>
      </c>
      <c r="S35" s="59">
        <f>IF(($I35      =0),0,((($K35      -$I35      )/$I35      )*100))</f>
        <v>-1</v>
      </c>
      <c r="T35" s="58">
        <f>IF($E35   =0,0,($P35   /$E35   )*100)</f>
        <v>63.880414887126292</v>
      </c>
      <c r="U35" s="60">
        <f>IF($E35   =0,0,($Q35   /$E35   )*100)</f>
        <v>38.75582672361196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20000000</v>
      </c>
      <c r="C37" s="108"/>
      <c r="D37" s="108"/>
      <c r="E37" s="108">
        <f t="shared" ref="E37:E42" si="18">$B37      +$C37      +$D37</f>
        <v>20000000</v>
      </c>
      <c r="F37" s="109">
        <v>20000000</v>
      </c>
      <c r="G37" s="110">
        <v>13000000</v>
      </c>
      <c r="H37" s="109"/>
      <c r="I37" s="110"/>
      <c r="J37" s="109">
        <v>6451000</v>
      </c>
      <c r="K37" s="110"/>
      <c r="L37" s="109"/>
      <c r="M37" s="110"/>
      <c r="N37" s="109"/>
      <c r="O37" s="110"/>
      <c r="P37" s="109">
        <f t="shared" ref="P37:P42" si="19">$H37      +$J37      +$L37      +$N37</f>
        <v>6451000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32.255000000000003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20000000</v>
      </c>
      <c r="C42" s="111">
        <f>SUM(C37:C41)</f>
        <v>0</v>
      </c>
      <c r="D42" s="111"/>
      <c r="E42" s="111">
        <f t="shared" si="18"/>
        <v>20000000</v>
      </c>
      <c r="F42" s="112">
        <f t="shared" ref="F42:O42" si="25">SUM(F37:F41)</f>
        <v>20000000</v>
      </c>
      <c r="G42" s="113">
        <f t="shared" si="25"/>
        <v>13000000</v>
      </c>
      <c r="H42" s="112">
        <f t="shared" si="25"/>
        <v>0</v>
      </c>
      <c r="I42" s="113">
        <f t="shared" si="25"/>
        <v>0</v>
      </c>
      <c r="J42" s="112">
        <f t="shared" si="25"/>
        <v>6451000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6451000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32.255000000000003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23539000</v>
      </c>
      <c r="C69" s="120">
        <f>SUM(C9:C16,C19:C25,C28:C31,C34,C37:C41,C44:C54,C57:C60,C63:C67)</f>
        <v>0</v>
      </c>
      <c r="D69" s="120"/>
      <c r="E69" s="120">
        <f t="shared" si="35"/>
        <v>23539000</v>
      </c>
      <c r="F69" s="121">
        <f t="shared" ref="F69:O69" si="43">SUM(F9:F16,F19:F25,F28:F31,F34,F37:F41,F44:F54,F57:F60,F63:F67)</f>
        <v>23539000</v>
      </c>
      <c r="G69" s="122">
        <f t="shared" si="43"/>
        <v>16048000</v>
      </c>
      <c r="H69" s="121">
        <f t="shared" si="43"/>
        <v>458000</v>
      </c>
      <c r="I69" s="122">
        <f t="shared" si="43"/>
        <v>422008</v>
      </c>
      <c r="J69" s="121">
        <f t="shared" si="43"/>
        <v>7614000</v>
      </c>
      <c r="K69" s="122">
        <f t="shared" si="43"/>
        <v>427432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8072000</v>
      </c>
      <c r="Q69" s="122">
        <f t="shared" si="37"/>
        <v>849440</v>
      </c>
      <c r="R69" s="67">
        <f t="shared" si="38"/>
        <v>1562.4454148471616</v>
      </c>
      <c r="S69" s="68">
        <f t="shared" si="39"/>
        <v>1.2852836913044303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34.29202599940524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3.6086494753387997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37961000</v>
      </c>
      <c r="C71" s="108"/>
      <c r="D71" s="108"/>
      <c r="E71" s="108">
        <f>$B71      +$C71      +$D71</f>
        <v>37961000</v>
      </c>
      <c r="F71" s="109">
        <v>37961000</v>
      </c>
      <c r="G71" s="110">
        <v>31000000</v>
      </c>
      <c r="H71" s="109">
        <v>6248000</v>
      </c>
      <c r="I71" s="110">
        <v>5809311</v>
      </c>
      <c r="J71" s="109">
        <v>12683000</v>
      </c>
      <c r="K71" s="110">
        <v>4173861</v>
      </c>
      <c r="L71" s="109"/>
      <c r="M71" s="110"/>
      <c r="N71" s="109"/>
      <c r="O71" s="110"/>
      <c r="P71" s="109">
        <f>$H71      +$J71      +$L71      +$N71</f>
        <v>18931000</v>
      </c>
      <c r="Q71" s="110">
        <f>$I71      +$K71      +$M71      +$O71</f>
        <v>9983172</v>
      </c>
      <c r="R71" s="54">
        <f>IF(($H71      =0),0,((($J71      -$H71      )/$H71      )*100))</f>
        <v>102.99295774647888</v>
      </c>
      <c r="S71" s="55">
        <f>IF(($I71      =0),0,((($K71      -$I71      )/$I71      )*100))</f>
        <v>-28.152219772706268</v>
      </c>
      <c r="T71" s="54">
        <f>IF(($E71      =0),0,(($P71      /$E71      )*100))</f>
        <v>49.869603013619241</v>
      </c>
      <c r="U71" s="56">
        <f>IF(($E71      =0),0,(($Q71      /$E71      )*100))</f>
        <v>26.298495824662155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37961000</v>
      </c>
      <c r="C73" s="117">
        <f>SUM(C71:C72)</f>
        <v>0</v>
      </c>
      <c r="D73" s="117"/>
      <c r="E73" s="117">
        <f>$B73      +$C73      +$D73</f>
        <v>37961000</v>
      </c>
      <c r="F73" s="118">
        <f t="shared" ref="F73:O73" si="44">SUM(F71:F72)</f>
        <v>37961000</v>
      </c>
      <c r="G73" s="119">
        <f t="shared" si="44"/>
        <v>31000000</v>
      </c>
      <c r="H73" s="118">
        <f t="shared" si="44"/>
        <v>6248000</v>
      </c>
      <c r="I73" s="119">
        <f t="shared" si="44"/>
        <v>5809311</v>
      </c>
      <c r="J73" s="118">
        <f t="shared" si="44"/>
        <v>12683000</v>
      </c>
      <c r="K73" s="119">
        <f t="shared" si="44"/>
        <v>4173861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18931000</v>
      </c>
      <c r="Q73" s="119">
        <f>$I73      +$K73      +$M73      +$O73</f>
        <v>9983172</v>
      </c>
      <c r="R73" s="63">
        <f>IF(($H73      =0),0,((($J73      -$H73      )/$H73      )*100))</f>
        <v>102.99295774647888</v>
      </c>
      <c r="S73" s="64">
        <f>IF(($I73      =0),0,((($K73      -$I73      )/$I73      )*100))</f>
        <v>-28.152219772706268</v>
      </c>
      <c r="T73" s="63">
        <f>IF(($E71      =0),0,(($P71      /$E71      )*100))</f>
        <v>49.869603013619241</v>
      </c>
      <c r="U73" s="65">
        <f>IF($E71   =0,0,($Q71   /$E71 )*100)</f>
        <v>26.298495824662155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37961000</v>
      </c>
      <c r="C74" s="120">
        <f>SUM(C71:C72)</f>
        <v>0</v>
      </c>
      <c r="D74" s="120"/>
      <c r="E74" s="120">
        <f>$B74      +$C74      +$D74</f>
        <v>37961000</v>
      </c>
      <c r="F74" s="121">
        <f t="shared" ref="F74:O74" si="45">SUM(F71:F72)</f>
        <v>37961000</v>
      </c>
      <c r="G74" s="122">
        <f t="shared" si="45"/>
        <v>31000000</v>
      </c>
      <c r="H74" s="121">
        <f t="shared" si="45"/>
        <v>6248000</v>
      </c>
      <c r="I74" s="122">
        <f t="shared" si="45"/>
        <v>5809311</v>
      </c>
      <c r="J74" s="121">
        <f t="shared" si="45"/>
        <v>12683000</v>
      </c>
      <c r="K74" s="122">
        <f t="shared" si="45"/>
        <v>4173861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18931000</v>
      </c>
      <c r="Q74" s="122">
        <f>$I74      +$K74      +$M74      +$O74</f>
        <v>9983172</v>
      </c>
      <c r="R74" s="67">
        <f>IF(($H74      =0),0,((($J74      -$H74      )/$H74      )*100))</f>
        <v>102.99295774647888</v>
      </c>
      <c r="S74" s="68">
        <f>IF(($I74      =0),0,((($K74      -$I74      )/$I74      )*100))</f>
        <v>-28.152219772706268</v>
      </c>
      <c r="T74" s="67">
        <f>IF(($E71      =0),0,(($P71      /$E71      )*100))</f>
        <v>49.869603013619241</v>
      </c>
      <c r="U74" s="71">
        <f>IF($E71   =0,0,($Q71   /$E71 )*100)</f>
        <v>26.298495824662155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61500000</v>
      </c>
      <c r="C75" s="120">
        <f>SUM(C9:C16,C19:C25,C28:C31,C34,C37:C41,C44:C54,C57:C60,C63:C67,C71:C72)</f>
        <v>0</v>
      </c>
      <c r="D75" s="120"/>
      <c r="E75" s="120">
        <f>$B75      +$C75      +$D75</f>
        <v>61500000</v>
      </c>
      <c r="F75" s="121">
        <f t="shared" ref="F75:O75" si="46">SUM(F9:F16,F19:F25,F28:F31,F34,F37:F41,F44:F54,F57:F60,F63:F67,F71:F72)</f>
        <v>61500000</v>
      </c>
      <c r="G75" s="122">
        <f t="shared" si="46"/>
        <v>47048000</v>
      </c>
      <c r="H75" s="121">
        <f t="shared" si="46"/>
        <v>6706000</v>
      </c>
      <c r="I75" s="122">
        <f t="shared" si="46"/>
        <v>6231319</v>
      </c>
      <c r="J75" s="121">
        <f t="shared" si="46"/>
        <v>20297000</v>
      </c>
      <c r="K75" s="122">
        <f t="shared" si="46"/>
        <v>4601293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27003000</v>
      </c>
      <c r="Q75" s="122">
        <f>$I75      +$K75      +$M75      +$O75</f>
        <v>10832612</v>
      </c>
      <c r="R75" s="67">
        <f>IF(($H75      =0),0,((($J75      -$H75      )/$H75      )*100))</f>
        <v>202.6692514166418</v>
      </c>
      <c r="S75" s="68">
        <f>IF(($I75      =0),0,((($K75      -$I75      )/$I75      )*100))</f>
        <v>-26.15860301807691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43.907317073170731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17.614003252032521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91ngfOWkcigl9bQYNHD6jASDRnu/VjplJ/uidAkGEQo9ockmoQYk34MUnKwNgo86TqGQzw8g69xx1seZnTEiw==" saltValue="6eAHuM0dfW4I8qSnXD/d6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151000</v>
      </c>
      <c r="I10" s="110">
        <v>151258</v>
      </c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151000</v>
      </c>
      <c r="Q10" s="110">
        <f t="shared" ref="Q10:Q17" si="2">$I10      +$K10      +$M10      +$O10</f>
        <v>151258</v>
      </c>
      <c r="R10" s="54">
        <f t="shared" ref="R10:R17" si="3">IF(($H10      =0),0,((($J10      -$H10      )/$H10      )*100))</f>
        <v>-100</v>
      </c>
      <c r="S10" s="55">
        <f t="shared" ref="S10:S17" si="4">IF(($I10      =0),0,((($K10      -$I10      )/$I10      )*100))</f>
        <v>-100</v>
      </c>
      <c r="T10" s="54">
        <f t="shared" ref="T10:T16" si="5">IF(($E10      =0),0,(($P10      /$E10      )*100))</f>
        <v>7.9473684210526319</v>
      </c>
      <c r="U10" s="56">
        <f t="shared" ref="U10:U16" si="6">IF(($E10      =0),0,(($Q10      /$E10      )*100))</f>
        <v>7.9609473684210519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151000</v>
      </c>
      <c r="I17" s="113">
        <f t="shared" si="7"/>
        <v>151258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151000</v>
      </c>
      <c r="Q17" s="113">
        <f t="shared" si="2"/>
        <v>151258</v>
      </c>
      <c r="R17" s="58">
        <f t="shared" si="3"/>
        <v>-100</v>
      </c>
      <c r="S17" s="59">
        <f t="shared" si="4"/>
        <v>-100</v>
      </c>
      <c r="T17" s="58">
        <f>IF((SUM($E9:$E14))=0,0,(P17/(SUM($E9:$E14))*100))</f>
        <v>7.9473684210526319</v>
      </c>
      <c r="U17" s="60">
        <f>IF((SUM($E9:$E14))=0,0,(Q17/(SUM($E9:$E14))*100))</f>
        <v>7.9609473684210519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6015000</v>
      </c>
      <c r="C23" s="108"/>
      <c r="D23" s="108"/>
      <c r="E23" s="108">
        <f t="shared" si="8"/>
        <v>6015000</v>
      </c>
      <c r="F23" s="109">
        <v>6015000</v>
      </c>
      <c r="G23" s="110">
        <v>3008000</v>
      </c>
      <c r="H23" s="109">
        <v>466000</v>
      </c>
      <c r="I23" s="110"/>
      <c r="J23" s="109">
        <v>1536000</v>
      </c>
      <c r="K23" s="110">
        <v>476747</v>
      </c>
      <c r="L23" s="109"/>
      <c r="M23" s="110"/>
      <c r="N23" s="109"/>
      <c r="O23" s="110"/>
      <c r="P23" s="109">
        <f t="shared" si="9"/>
        <v>2002000</v>
      </c>
      <c r="Q23" s="110">
        <f t="shared" si="10"/>
        <v>476747</v>
      </c>
      <c r="R23" s="54">
        <f t="shared" si="11"/>
        <v>229.61373390557941</v>
      </c>
      <c r="S23" s="55">
        <f t="shared" si="12"/>
        <v>0</v>
      </c>
      <c r="T23" s="54">
        <f t="shared" si="13"/>
        <v>33.283458021612631</v>
      </c>
      <c r="U23" s="56">
        <f t="shared" si="14"/>
        <v>7.9259684123025771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6015000</v>
      </c>
      <c r="C26" s="111">
        <f>SUM(C19:C25)</f>
        <v>0</v>
      </c>
      <c r="D26" s="111"/>
      <c r="E26" s="111">
        <f t="shared" si="8"/>
        <v>6015000</v>
      </c>
      <c r="F26" s="112">
        <f t="shared" ref="F26:O26" si="15">SUM(F19:F25)</f>
        <v>6015000</v>
      </c>
      <c r="G26" s="113">
        <f t="shared" si="15"/>
        <v>3008000</v>
      </c>
      <c r="H26" s="112">
        <f t="shared" si="15"/>
        <v>466000</v>
      </c>
      <c r="I26" s="113">
        <f t="shared" si="15"/>
        <v>0</v>
      </c>
      <c r="J26" s="112">
        <f t="shared" si="15"/>
        <v>1536000</v>
      </c>
      <c r="K26" s="113">
        <f t="shared" si="15"/>
        <v>476747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2002000</v>
      </c>
      <c r="Q26" s="113">
        <f t="shared" si="10"/>
        <v>476747</v>
      </c>
      <c r="R26" s="58">
        <f t="shared" si="11"/>
        <v>229.61373390557941</v>
      </c>
      <c r="S26" s="59">
        <f t="shared" si="12"/>
        <v>0</v>
      </c>
      <c r="T26" s="58">
        <f>IF(($E26-$E21-$E25)   =0,0,($P26   /($E26-$E21-$E25)   )*100)</f>
        <v>33.283458021612631</v>
      </c>
      <c r="U26" s="60">
        <f>IF(($E26-$E21-$E25)   =0,0,($Q26   /($E26-$E21-$E25)   )*100)</f>
        <v>7.9259684123025771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2331000</v>
      </c>
      <c r="C34" s="108"/>
      <c r="D34" s="108"/>
      <c r="E34" s="108">
        <f>$B34      +$C34      +$D34</f>
        <v>2331000</v>
      </c>
      <c r="F34" s="109">
        <v>2331000</v>
      </c>
      <c r="G34" s="110">
        <v>1632000</v>
      </c>
      <c r="H34" s="109">
        <v>583000</v>
      </c>
      <c r="I34" s="110">
        <v>451045</v>
      </c>
      <c r="J34" s="109">
        <v>902000</v>
      </c>
      <c r="K34" s="110">
        <v>596041</v>
      </c>
      <c r="L34" s="109"/>
      <c r="M34" s="110"/>
      <c r="N34" s="109"/>
      <c r="O34" s="110"/>
      <c r="P34" s="109">
        <f>$H34      +$J34      +$L34      +$N34</f>
        <v>1485000</v>
      </c>
      <c r="Q34" s="110">
        <f>$I34      +$K34      +$M34      +$O34</f>
        <v>1047086</v>
      </c>
      <c r="R34" s="54">
        <f>IF(($H34      =0),0,((($J34      -$H34      )/$H34      )*100))</f>
        <v>54.716981132075468</v>
      </c>
      <c r="S34" s="55">
        <f>IF(($I34      =0),0,((($K34      -$I34      )/$I34      )*100))</f>
        <v>32.146681594962807</v>
      </c>
      <c r="T34" s="54">
        <f>IF(($E34      =0),0,(($P34      /$E34      )*100))</f>
        <v>63.706563706563699</v>
      </c>
      <c r="U34" s="56">
        <f>IF(($E34      =0),0,(($Q34      /$E34      )*100))</f>
        <v>44.920034320034318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2331000</v>
      </c>
      <c r="C35" s="111">
        <f>C34</f>
        <v>0</v>
      </c>
      <c r="D35" s="111"/>
      <c r="E35" s="111">
        <f>$B35      +$C35      +$D35</f>
        <v>2331000</v>
      </c>
      <c r="F35" s="112">
        <f t="shared" ref="F35:O35" si="17">F34</f>
        <v>2331000</v>
      </c>
      <c r="G35" s="113">
        <f t="shared" si="17"/>
        <v>1632000</v>
      </c>
      <c r="H35" s="112">
        <f t="shared" si="17"/>
        <v>583000</v>
      </c>
      <c r="I35" s="113">
        <f t="shared" si="17"/>
        <v>451045</v>
      </c>
      <c r="J35" s="112">
        <f t="shared" si="17"/>
        <v>902000</v>
      </c>
      <c r="K35" s="113">
        <f t="shared" si="17"/>
        <v>596041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1485000</v>
      </c>
      <c r="Q35" s="113">
        <f>$I35      +$K35      +$M35      +$O35</f>
        <v>1047086</v>
      </c>
      <c r="R35" s="58">
        <f>IF(($H35      =0),0,((($J35      -$H35      )/$H35      )*100))</f>
        <v>54.716981132075468</v>
      </c>
      <c r="S35" s="59">
        <f>IF(($I35      =0),0,((($K35      -$I35      )/$I35      )*100))</f>
        <v>32.146681594962807</v>
      </c>
      <c r="T35" s="58">
        <f>IF($E35   =0,0,($P35   /$E35   )*100)</f>
        <v>63.706563706563699</v>
      </c>
      <c r="U35" s="60">
        <f>IF($E35   =0,0,($Q35   /$E35   )*100)</f>
        <v>44.920034320034318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8408000</v>
      </c>
      <c r="C37" s="108"/>
      <c r="D37" s="108"/>
      <c r="E37" s="108">
        <f t="shared" ref="E37:E42" si="18">$B37      +$C37      +$D37</f>
        <v>8408000</v>
      </c>
      <c r="F37" s="109">
        <v>8408000</v>
      </c>
      <c r="G37" s="110">
        <v>5466000</v>
      </c>
      <c r="H37" s="109">
        <v>529000</v>
      </c>
      <c r="I37" s="110">
        <v>528723</v>
      </c>
      <c r="J37" s="109">
        <v>4937000</v>
      </c>
      <c r="K37" s="110">
        <v>5115788</v>
      </c>
      <c r="L37" s="109"/>
      <c r="M37" s="110"/>
      <c r="N37" s="109"/>
      <c r="O37" s="110"/>
      <c r="P37" s="109">
        <f t="shared" ref="P37:P42" si="19">$H37      +$J37      +$L37      +$N37</f>
        <v>5466000</v>
      </c>
      <c r="Q37" s="110">
        <f t="shared" ref="Q37:Q42" si="20">$I37      +$K37      +$M37      +$O37</f>
        <v>5644511</v>
      </c>
      <c r="R37" s="54">
        <f t="shared" ref="R37:R42" si="21">IF(($H37      =0),0,((($J37      -$H37      )/$H37      )*100))</f>
        <v>833.27032136105856</v>
      </c>
      <c r="S37" s="55">
        <f t="shared" ref="S37:S42" si="22">IF(($I37      =0),0,((($K37      -$I37      )/$I37      )*100))</f>
        <v>867.57432530833717</v>
      </c>
      <c r="T37" s="54">
        <f t="shared" ref="T37:T41" si="23">IF(($E37      =0),0,(($P37      /$E37      )*100))</f>
        <v>65.009514747859185</v>
      </c>
      <c r="U37" s="56">
        <f t="shared" ref="U37:U41" si="24">IF(($E37      =0),0,(($Q37      /$E37      )*100))</f>
        <v>67.132623691722173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9238000</v>
      </c>
      <c r="C38" s="108"/>
      <c r="D38" s="108"/>
      <c r="E38" s="108">
        <f t="shared" si="18"/>
        <v>9238000</v>
      </c>
      <c r="F38" s="109">
        <v>8399000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17646000</v>
      </c>
      <c r="C42" s="111">
        <f>SUM(C37:C41)</f>
        <v>0</v>
      </c>
      <c r="D42" s="111"/>
      <c r="E42" s="111">
        <f t="shared" si="18"/>
        <v>17646000</v>
      </c>
      <c r="F42" s="112">
        <f t="shared" ref="F42:O42" si="25">SUM(F37:F41)</f>
        <v>16807000</v>
      </c>
      <c r="G42" s="113">
        <f t="shared" si="25"/>
        <v>5466000</v>
      </c>
      <c r="H42" s="112">
        <f t="shared" si="25"/>
        <v>529000</v>
      </c>
      <c r="I42" s="113">
        <f t="shared" si="25"/>
        <v>528723</v>
      </c>
      <c r="J42" s="112">
        <f t="shared" si="25"/>
        <v>4937000</v>
      </c>
      <c r="K42" s="113">
        <f t="shared" si="25"/>
        <v>5115788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5466000</v>
      </c>
      <c r="Q42" s="113">
        <f t="shared" si="20"/>
        <v>5644511</v>
      </c>
      <c r="R42" s="58">
        <f t="shared" si="21"/>
        <v>833.27032136105856</v>
      </c>
      <c r="S42" s="59">
        <f t="shared" si="22"/>
        <v>867.57432530833717</v>
      </c>
      <c r="T42" s="58">
        <f>IF((+$E37+$E40) =0,0,(P42   /(+$E37+$E40) )*100)</f>
        <v>65.009514747859185</v>
      </c>
      <c r="U42" s="60">
        <f>IF((+$E37+$E40) =0,0,(Q42   /(+$E37+$E40) )*100)</f>
        <v>67.132623691722173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27892000</v>
      </c>
      <c r="C69" s="120">
        <f>SUM(C9:C16,C19:C25,C28:C31,C34,C37:C41,C44:C54,C57:C60,C63:C67)</f>
        <v>0</v>
      </c>
      <c r="D69" s="120"/>
      <c r="E69" s="120">
        <f t="shared" si="35"/>
        <v>27892000</v>
      </c>
      <c r="F69" s="121">
        <f t="shared" ref="F69:O69" si="43">SUM(F9:F16,F19:F25,F28:F31,F34,F37:F41,F44:F54,F57:F60,F63:F67)</f>
        <v>27053000</v>
      </c>
      <c r="G69" s="122">
        <f t="shared" si="43"/>
        <v>12006000</v>
      </c>
      <c r="H69" s="121">
        <f t="shared" si="43"/>
        <v>1729000</v>
      </c>
      <c r="I69" s="122">
        <f t="shared" si="43"/>
        <v>1131026</v>
      </c>
      <c r="J69" s="121">
        <f t="shared" si="43"/>
        <v>7375000</v>
      </c>
      <c r="K69" s="122">
        <f t="shared" si="43"/>
        <v>6188576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9104000</v>
      </c>
      <c r="Q69" s="122">
        <f t="shared" si="37"/>
        <v>7319602</v>
      </c>
      <c r="R69" s="67">
        <f t="shared" si="38"/>
        <v>326.54713707345286</v>
      </c>
      <c r="S69" s="68">
        <f t="shared" si="39"/>
        <v>447.16478666272923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48.804545941889138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39.238779886351452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58784000</v>
      </c>
      <c r="C71" s="108"/>
      <c r="D71" s="108"/>
      <c r="E71" s="108">
        <f>$B71      +$C71      +$D71</f>
        <v>58784000</v>
      </c>
      <c r="F71" s="109">
        <v>58784000</v>
      </c>
      <c r="G71" s="110">
        <v>48000000</v>
      </c>
      <c r="H71" s="109">
        <v>17377000</v>
      </c>
      <c r="I71" s="110">
        <v>14769435</v>
      </c>
      <c r="J71" s="109">
        <v>15507000</v>
      </c>
      <c r="K71" s="110">
        <v>14965898</v>
      </c>
      <c r="L71" s="109"/>
      <c r="M71" s="110"/>
      <c r="N71" s="109"/>
      <c r="O71" s="110"/>
      <c r="P71" s="109">
        <f>$H71      +$J71      +$L71      +$N71</f>
        <v>32884000</v>
      </c>
      <c r="Q71" s="110">
        <f>$I71      +$K71      +$M71      +$O71</f>
        <v>29735333</v>
      </c>
      <c r="R71" s="54">
        <f>IF(($H71      =0),0,((($J71      -$H71      )/$H71      )*100))</f>
        <v>-10.761351211371354</v>
      </c>
      <c r="S71" s="55">
        <f>IF(($I71      =0),0,((($K71      -$I71      )/$I71      )*100))</f>
        <v>1.3301998349970734</v>
      </c>
      <c r="T71" s="54">
        <f>IF(($E71      =0),0,(($P71      /$E71      )*100))</f>
        <v>55.940391943385961</v>
      </c>
      <c r="U71" s="56">
        <f>IF(($E71      =0),0,(($Q71      /$E71      )*100))</f>
        <v>50.58405858737072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58784000</v>
      </c>
      <c r="C73" s="117">
        <f>SUM(C71:C72)</f>
        <v>0</v>
      </c>
      <c r="D73" s="117"/>
      <c r="E73" s="117">
        <f>$B73      +$C73      +$D73</f>
        <v>58784000</v>
      </c>
      <c r="F73" s="118">
        <f t="shared" ref="F73:O73" si="44">SUM(F71:F72)</f>
        <v>58784000</v>
      </c>
      <c r="G73" s="119">
        <f t="shared" si="44"/>
        <v>48000000</v>
      </c>
      <c r="H73" s="118">
        <f t="shared" si="44"/>
        <v>17377000</v>
      </c>
      <c r="I73" s="119">
        <f t="shared" si="44"/>
        <v>14769435</v>
      </c>
      <c r="J73" s="118">
        <f t="shared" si="44"/>
        <v>15507000</v>
      </c>
      <c r="K73" s="119">
        <f t="shared" si="44"/>
        <v>14965898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32884000</v>
      </c>
      <c r="Q73" s="119">
        <f>$I73      +$K73      +$M73      +$O73</f>
        <v>29735333</v>
      </c>
      <c r="R73" s="63">
        <f>IF(($H73      =0),0,((($J73      -$H73      )/$H73      )*100))</f>
        <v>-10.761351211371354</v>
      </c>
      <c r="S73" s="64">
        <f>IF(($I73      =0),0,((($K73      -$I73      )/$I73      )*100))</f>
        <v>1.3301998349970734</v>
      </c>
      <c r="T73" s="63">
        <f>IF(($E71      =0),0,(($P71      /$E71      )*100))</f>
        <v>55.940391943385961</v>
      </c>
      <c r="U73" s="65">
        <f>IF($E71   =0,0,($Q71   /$E71 )*100)</f>
        <v>50.58405858737072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58784000</v>
      </c>
      <c r="C74" s="120">
        <f>SUM(C71:C72)</f>
        <v>0</v>
      </c>
      <c r="D74" s="120"/>
      <c r="E74" s="120">
        <f>$B74      +$C74      +$D74</f>
        <v>58784000</v>
      </c>
      <c r="F74" s="121">
        <f t="shared" ref="F74:O74" si="45">SUM(F71:F72)</f>
        <v>58784000</v>
      </c>
      <c r="G74" s="122">
        <f t="shared" si="45"/>
        <v>48000000</v>
      </c>
      <c r="H74" s="121">
        <f t="shared" si="45"/>
        <v>17377000</v>
      </c>
      <c r="I74" s="122">
        <f t="shared" si="45"/>
        <v>14769435</v>
      </c>
      <c r="J74" s="121">
        <f t="shared" si="45"/>
        <v>15507000</v>
      </c>
      <c r="K74" s="122">
        <f t="shared" si="45"/>
        <v>14965898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32884000</v>
      </c>
      <c r="Q74" s="122">
        <f>$I74      +$K74      +$M74      +$O74</f>
        <v>29735333</v>
      </c>
      <c r="R74" s="67">
        <f>IF(($H74      =0),0,((($J74      -$H74      )/$H74      )*100))</f>
        <v>-10.761351211371354</v>
      </c>
      <c r="S74" s="68">
        <f>IF(($I74      =0),0,((($K74      -$I74      )/$I74      )*100))</f>
        <v>1.3301998349970734</v>
      </c>
      <c r="T74" s="67">
        <f>IF(($E71      =0),0,(($P71      /$E71      )*100))</f>
        <v>55.940391943385961</v>
      </c>
      <c r="U74" s="71">
        <f>IF($E71   =0,0,($Q71   /$E71 )*100)</f>
        <v>50.58405858737072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86676000</v>
      </c>
      <c r="C75" s="120">
        <f>SUM(C9:C16,C19:C25,C28:C31,C34,C37:C41,C44:C54,C57:C60,C63:C67,C71:C72)</f>
        <v>0</v>
      </c>
      <c r="D75" s="120"/>
      <c r="E75" s="120">
        <f>$B75      +$C75      +$D75</f>
        <v>86676000</v>
      </c>
      <c r="F75" s="121">
        <f t="shared" ref="F75:O75" si="46">SUM(F9:F16,F19:F25,F28:F31,F34,F37:F41,F44:F54,F57:F60,F63:F67,F71:F72)</f>
        <v>85837000</v>
      </c>
      <c r="G75" s="122">
        <f t="shared" si="46"/>
        <v>60006000</v>
      </c>
      <c r="H75" s="121">
        <f t="shared" si="46"/>
        <v>19106000</v>
      </c>
      <c r="I75" s="122">
        <f t="shared" si="46"/>
        <v>15900461</v>
      </c>
      <c r="J75" s="121">
        <f t="shared" si="46"/>
        <v>22882000</v>
      </c>
      <c r="K75" s="122">
        <f t="shared" si="46"/>
        <v>21154474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41988000</v>
      </c>
      <c r="Q75" s="122">
        <f>$I75      +$K75      +$M75      +$O75</f>
        <v>37054935</v>
      </c>
      <c r="R75" s="67">
        <f>IF(($H75      =0),0,((($J75      -$H75      )/$H75      )*100))</f>
        <v>19.763425102062179</v>
      </c>
      <c r="S75" s="68">
        <f>IF(($I75      =0),0,((($K75      -$I75      )/$I75      )*100))</f>
        <v>33.043148874740176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54.221441669464596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47.851100235026735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/AeiEwcQ1FXFjErmVGsFkMCuEfBbmSRSFvaz2IxdVNWkddQh0f+DGsKZttUjdSbnDXnjgI4OSjvGJ6OC82nu9Q==" saltValue="LGBxZE5CWder6uDvu1ARV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99000</v>
      </c>
      <c r="I10" s="110">
        <v>69008</v>
      </c>
      <c r="J10" s="109">
        <v>378000</v>
      </c>
      <c r="K10" s="110">
        <v>430067</v>
      </c>
      <c r="L10" s="109"/>
      <c r="M10" s="110"/>
      <c r="N10" s="109"/>
      <c r="O10" s="110"/>
      <c r="P10" s="109">
        <f t="shared" ref="P10:P17" si="1">$H10      +$J10      +$L10      +$N10</f>
        <v>477000</v>
      </c>
      <c r="Q10" s="110">
        <f t="shared" ref="Q10:Q17" si="2">$I10      +$K10      +$M10      +$O10</f>
        <v>499075</v>
      </c>
      <c r="R10" s="54">
        <f t="shared" ref="R10:R17" si="3">IF(($H10      =0),0,((($J10      -$H10      )/$H10      )*100))</f>
        <v>281.81818181818181</v>
      </c>
      <c r="S10" s="55">
        <f t="shared" ref="S10:S17" si="4">IF(($I10      =0),0,((($K10      -$I10      )/$I10      )*100))</f>
        <v>523.2132506376073</v>
      </c>
      <c r="T10" s="54">
        <f t="shared" ref="T10:T16" si="5">IF(($E10      =0),0,(($P10      /$E10      )*100))</f>
        <v>19.079999999999998</v>
      </c>
      <c r="U10" s="56">
        <f t="shared" ref="U10:U16" si="6">IF(($E10      =0),0,(($Q10      /$E10      )*100))</f>
        <v>19.963000000000001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99000</v>
      </c>
      <c r="I17" s="113">
        <f t="shared" si="7"/>
        <v>69008</v>
      </c>
      <c r="J17" s="112">
        <f t="shared" si="7"/>
        <v>378000</v>
      </c>
      <c r="K17" s="113">
        <f t="shared" si="7"/>
        <v>430067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477000</v>
      </c>
      <c r="Q17" s="113">
        <f t="shared" si="2"/>
        <v>499075</v>
      </c>
      <c r="R17" s="58">
        <f t="shared" si="3"/>
        <v>281.81818181818181</v>
      </c>
      <c r="S17" s="59">
        <f t="shared" si="4"/>
        <v>523.2132506376073</v>
      </c>
      <c r="T17" s="58">
        <f>IF((SUM($E9:$E14))=0,0,(P17/(SUM($E9:$E14))*100))</f>
        <v>19.079999999999998</v>
      </c>
      <c r="U17" s="60">
        <f>IF((SUM($E9:$E14))=0,0,(Q17/(SUM($E9:$E14))*100))</f>
        <v>19.963000000000001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2142000</v>
      </c>
      <c r="C34" s="108"/>
      <c r="D34" s="108"/>
      <c r="E34" s="108">
        <f>$B34      +$C34      +$D34</f>
        <v>2142000</v>
      </c>
      <c r="F34" s="109">
        <v>2142000</v>
      </c>
      <c r="G34" s="110">
        <v>1500000</v>
      </c>
      <c r="H34" s="109">
        <v>536000</v>
      </c>
      <c r="I34" s="110">
        <v>137569</v>
      </c>
      <c r="J34" s="109">
        <v>74000</v>
      </c>
      <c r="K34" s="110">
        <v>570686</v>
      </c>
      <c r="L34" s="109"/>
      <c r="M34" s="110"/>
      <c r="N34" s="109"/>
      <c r="O34" s="110"/>
      <c r="P34" s="109">
        <f>$H34      +$J34      +$L34      +$N34</f>
        <v>610000</v>
      </c>
      <c r="Q34" s="110">
        <f>$I34      +$K34      +$M34      +$O34</f>
        <v>708255</v>
      </c>
      <c r="R34" s="54">
        <f>IF(($H34      =0),0,((($J34      -$H34      )/$H34      )*100))</f>
        <v>-86.194029850746261</v>
      </c>
      <c r="S34" s="55">
        <f>IF(($I34      =0),0,((($K34      -$I34      )/$I34      )*100))</f>
        <v>314.83619129309653</v>
      </c>
      <c r="T34" s="54">
        <f>IF(($E34      =0),0,(($P34      /$E34      )*100))</f>
        <v>28.478057889822594</v>
      </c>
      <c r="U34" s="56">
        <f>IF(($E34      =0),0,(($Q34      /$E34      )*100))</f>
        <v>33.065126050420169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2142000</v>
      </c>
      <c r="C35" s="111">
        <f>C34</f>
        <v>0</v>
      </c>
      <c r="D35" s="111"/>
      <c r="E35" s="111">
        <f>$B35      +$C35      +$D35</f>
        <v>2142000</v>
      </c>
      <c r="F35" s="112">
        <f t="shared" ref="F35:O35" si="17">F34</f>
        <v>2142000</v>
      </c>
      <c r="G35" s="113">
        <f t="shared" si="17"/>
        <v>1500000</v>
      </c>
      <c r="H35" s="112">
        <f t="shared" si="17"/>
        <v>536000</v>
      </c>
      <c r="I35" s="113">
        <f t="shared" si="17"/>
        <v>137569</v>
      </c>
      <c r="J35" s="112">
        <f t="shared" si="17"/>
        <v>74000</v>
      </c>
      <c r="K35" s="113">
        <f t="shared" si="17"/>
        <v>570686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610000</v>
      </c>
      <c r="Q35" s="113">
        <f>$I35      +$K35      +$M35      +$O35</f>
        <v>708255</v>
      </c>
      <c r="R35" s="58">
        <f>IF(($H35      =0),0,((($J35      -$H35      )/$H35      )*100))</f>
        <v>-86.194029850746261</v>
      </c>
      <c r="S35" s="59">
        <f>IF(($I35      =0),0,((($K35      -$I35      )/$I35      )*100))</f>
        <v>314.83619129309653</v>
      </c>
      <c r="T35" s="58">
        <f>IF($E35   =0,0,($P35   /$E35   )*100)</f>
        <v>28.478057889822594</v>
      </c>
      <c r="U35" s="60">
        <f>IF($E35   =0,0,($Q35   /$E35   )*100)</f>
        <v>33.065126050420169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950000</v>
      </c>
      <c r="C38" s="108"/>
      <c r="D38" s="108"/>
      <c r="E38" s="108">
        <f t="shared" si="18"/>
        <v>950000</v>
      </c>
      <c r="F38" s="109">
        <v>864000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950000</v>
      </c>
      <c r="C42" s="111">
        <f>SUM(C37:C41)</f>
        <v>0</v>
      </c>
      <c r="D42" s="111"/>
      <c r="E42" s="111">
        <f t="shared" si="18"/>
        <v>950000</v>
      </c>
      <c r="F42" s="112">
        <f t="shared" ref="F42:O42" si="25">SUM(F37:F41)</f>
        <v>864000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5592000</v>
      </c>
      <c r="C69" s="120">
        <f>SUM(C9:C16,C19:C25,C28:C31,C34,C37:C41,C44:C54,C57:C60,C63:C67)</f>
        <v>0</v>
      </c>
      <c r="D69" s="120"/>
      <c r="E69" s="120">
        <f t="shared" si="35"/>
        <v>5592000</v>
      </c>
      <c r="F69" s="121">
        <f t="shared" ref="F69:O69" si="43">SUM(F9:F16,F19:F25,F28:F31,F34,F37:F41,F44:F54,F57:F60,F63:F67)</f>
        <v>5506000</v>
      </c>
      <c r="G69" s="122">
        <f t="shared" si="43"/>
        <v>4000000</v>
      </c>
      <c r="H69" s="121">
        <f t="shared" si="43"/>
        <v>635000</v>
      </c>
      <c r="I69" s="122">
        <f t="shared" si="43"/>
        <v>206577</v>
      </c>
      <c r="J69" s="121">
        <f t="shared" si="43"/>
        <v>452000</v>
      </c>
      <c r="K69" s="122">
        <f t="shared" si="43"/>
        <v>1000753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1087000</v>
      </c>
      <c r="Q69" s="122">
        <f t="shared" si="37"/>
        <v>1207330</v>
      </c>
      <c r="R69" s="67">
        <f t="shared" si="38"/>
        <v>-28.818897637795278</v>
      </c>
      <c r="S69" s="68">
        <f t="shared" si="39"/>
        <v>384.44550942263658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23.416630762602328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26.008832399827657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36217000</v>
      </c>
      <c r="C71" s="108"/>
      <c r="D71" s="108"/>
      <c r="E71" s="108">
        <f>$B71      +$C71      +$D71</f>
        <v>36217000</v>
      </c>
      <c r="F71" s="109">
        <v>36217000</v>
      </c>
      <c r="G71" s="110">
        <v>30000000</v>
      </c>
      <c r="H71" s="109">
        <v>11751000</v>
      </c>
      <c r="I71" s="110">
        <v>13984976</v>
      </c>
      <c r="J71" s="109">
        <v>8249000</v>
      </c>
      <c r="K71" s="110">
        <v>11484680</v>
      </c>
      <c r="L71" s="109"/>
      <c r="M71" s="110"/>
      <c r="N71" s="109"/>
      <c r="O71" s="110"/>
      <c r="P71" s="109">
        <f>$H71      +$J71      +$L71      +$N71</f>
        <v>20000000</v>
      </c>
      <c r="Q71" s="110">
        <f>$I71      +$K71      +$M71      +$O71</f>
        <v>25469656</v>
      </c>
      <c r="R71" s="54">
        <f>IF(($H71      =0),0,((($J71      -$H71      )/$H71      )*100))</f>
        <v>-29.801719002638073</v>
      </c>
      <c r="S71" s="55">
        <f>IF(($I71      =0),0,((($K71      -$I71      )/$I71      )*100))</f>
        <v>-17.878443266545471</v>
      </c>
      <c r="T71" s="54">
        <f>IF(($E71      =0),0,(($P71      /$E71      )*100))</f>
        <v>55.222685479194858</v>
      </c>
      <c r="U71" s="56">
        <f>IF(($E71      =0),0,(($Q71      /$E71      )*100))</f>
        <v>70.325140127564396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36217000</v>
      </c>
      <c r="C73" s="117">
        <f>SUM(C71:C72)</f>
        <v>0</v>
      </c>
      <c r="D73" s="117"/>
      <c r="E73" s="117">
        <f>$B73      +$C73      +$D73</f>
        <v>36217000</v>
      </c>
      <c r="F73" s="118">
        <f t="shared" ref="F73:O73" si="44">SUM(F71:F72)</f>
        <v>36217000</v>
      </c>
      <c r="G73" s="119">
        <f t="shared" si="44"/>
        <v>30000000</v>
      </c>
      <c r="H73" s="118">
        <f t="shared" si="44"/>
        <v>11751000</v>
      </c>
      <c r="I73" s="119">
        <f t="shared" si="44"/>
        <v>13984976</v>
      </c>
      <c r="J73" s="118">
        <f t="shared" si="44"/>
        <v>8249000</v>
      </c>
      <c r="K73" s="119">
        <f t="shared" si="44"/>
        <v>11484680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20000000</v>
      </c>
      <c r="Q73" s="119">
        <f>$I73      +$K73      +$M73      +$O73</f>
        <v>25469656</v>
      </c>
      <c r="R73" s="63">
        <f>IF(($H73      =0),0,((($J73      -$H73      )/$H73      )*100))</f>
        <v>-29.801719002638073</v>
      </c>
      <c r="S73" s="64">
        <f>IF(($I73      =0),0,((($K73      -$I73      )/$I73      )*100))</f>
        <v>-17.878443266545471</v>
      </c>
      <c r="T73" s="63">
        <f>IF(($E71      =0),0,(($P71      /$E71      )*100))</f>
        <v>55.222685479194858</v>
      </c>
      <c r="U73" s="65">
        <f>IF($E71   =0,0,($Q71   /$E71 )*100)</f>
        <v>70.325140127564396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36217000</v>
      </c>
      <c r="C74" s="120">
        <f>SUM(C71:C72)</f>
        <v>0</v>
      </c>
      <c r="D74" s="120"/>
      <c r="E74" s="120">
        <f>$B74      +$C74      +$D74</f>
        <v>36217000</v>
      </c>
      <c r="F74" s="121">
        <f t="shared" ref="F74:O74" si="45">SUM(F71:F72)</f>
        <v>36217000</v>
      </c>
      <c r="G74" s="122">
        <f t="shared" si="45"/>
        <v>30000000</v>
      </c>
      <c r="H74" s="121">
        <f t="shared" si="45"/>
        <v>11751000</v>
      </c>
      <c r="I74" s="122">
        <f t="shared" si="45"/>
        <v>13984976</v>
      </c>
      <c r="J74" s="121">
        <f t="shared" si="45"/>
        <v>8249000</v>
      </c>
      <c r="K74" s="122">
        <f t="shared" si="45"/>
        <v>11484680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20000000</v>
      </c>
      <c r="Q74" s="122">
        <f>$I74      +$K74      +$M74      +$O74</f>
        <v>25469656</v>
      </c>
      <c r="R74" s="67">
        <f>IF(($H74      =0),0,((($J74      -$H74      )/$H74      )*100))</f>
        <v>-29.801719002638073</v>
      </c>
      <c r="S74" s="68">
        <f>IF(($I74      =0),0,((($K74      -$I74      )/$I74      )*100))</f>
        <v>-17.878443266545471</v>
      </c>
      <c r="T74" s="67">
        <f>IF(($E71      =0),0,(($P71      /$E71      )*100))</f>
        <v>55.222685479194858</v>
      </c>
      <c r="U74" s="71">
        <f>IF($E71   =0,0,($Q71   /$E71 )*100)</f>
        <v>70.325140127564396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41809000</v>
      </c>
      <c r="C75" s="120">
        <f>SUM(C9:C16,C19:C25,C28:C31,C34,C37:C41,C44:C54,C57:C60,C63:C67,C71:C72)</f>
        <v>0</v>
      </c>
      <c r="D75" s="120"/>
      <c r="E75" s="120">
        <f>$B75      +$C75      +$D75</f>
        <v>41809000</v>
      </c>
      <c r="F75" s="121">
        <f t="shared" ref="F75:O75" si="46">SUM(F9:F16,F19:F25,F28:F31,F34,F37:F41,F44:F54,F57:F60,F63:F67,F71:F72)</f>
        <v>41723000</v>
      </c>
      <c r="G75" s="122">
        <f t="shared" si="46"/>
        <v>34000000</v>
      </c>
      <c r="H75" s="121">
        <f t="shared" si="46"/>
        <v>12386000</v>
      </c>
      <c r="I75" s="122">
        <f t="shared" si="46"/>
        <v>14191553</v>
      </c>
      <c r="J75" s="121">
        <f t="shared" si="46"/>
        <v>8701000</v>
      </c>
      <c r="K75" s="122">
        <f t="shared" si="46"/>
        <v>12485433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21087000</v>
      </c>
      <c r="Q75" s="122">
        <f>$I75      +$K75      +$M75      +$O75</f>
        <v>26676986</v>
      </c>
      <c r="R75" s="67">
        <f>IF(($H75      =0),0,((($J75      -$H75      )/$H75      )*100))</f>
        <v>-29.75133214920071</v>
      </c>
      <c r="S75" s="68">
        <f>IF(($I75      =0),0,((($K75      -$I75      )/$I75      )*100))</f>
        <v>-12.022081022422281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51.609192589148044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65.290354634229914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fucM3Htb+RHZDvxJVbyxzKhplkkk6JNgahNGhxe8/7lPMYO2ZbZc8l5OFF5WGVhbrJu1v3BvaPuLlAZl1px6w==" saltValue="yWtOnplmBC2Y6FfMu96q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/>
      <c r="I10" s="110">
        <v>140544</v>
      </c>
      <c r="J10" s="109">
        <v>41000</v>
      </c>
      <c r="K10" s="110">
        <v>436421</v>
      </c>
      <c r="L10" s="109"/>
      <c r="M10" s="110"/>
      <c r="N10" s="109"/>
      <c r="O10" s="110"/>
      <c r="P10" s="109">
        <f t="shared" ref="P10:P17" si="1">$H10      +$J10      +$L10      +$N10</f>
        <v>41000</v>
      </c>
      <c r="Q10" s="110">
        <f t="shared" ref="Q10:Q17" si="2">$I10      +$K10      +$M10      +$O10</f>
        <v>576965</v>
      </c>
      <c r="R10" s="54">
        <f t="shared" ref="R10:R17" si="3">IF(($H10      =0),0,((($J10      -$H10      )/$H10      )*100))</f>
        <v>0</v>
      </c>
      <c r="S10" s="55">
        <f t="shared" ref="S10:S17" si="4">IF(($I10      =0),0,((($K10      -$I10      )/$I10      )*100))</f>
        <v>210.52268328779599</v>
      </c>
      <c r="T10" s="54">
        <f t="shared" ref="T10:T16" si="5">IF(($E10      =0),0,(($P10      /$E10      )*100))</f>
        <v>1.3666666666666667</v>
      </c>
      <c r="U10" s="56">
        <f t="shared" ref="U10:U16" si="6">IF(($E10      =0),0,(($Q10      /$E10      )*100))</f>
        <v>19.232166666666668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0</v>
      </c>
      <c r="I17" s="113">
        <f t="shared" si="7"/>
        <v>140544</v>
      </c>
      <c r="J17" s="112">
        <f t="shared" si="7"/>
        <v>41000</v>
      </c>
      <c r="K17" s="113">
        <f t="shared" si="7"/>
        <v>436421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41000</v>
      </c>
      <c r="Q17" s="113">
        <f t="shared" si="2"/>
        <v>576965</v>
      </c>
      <c r="R17" s="58">
        <f t="shared" si="3"/>
        <v>0</v>
      </c>
      <c r="S17" s="59">
        <f t="shared" si="4"/>
        <v>210.52268328779599</v>
      </c>
      <c r="T17" s="58">
        <f>IF((SUM($E9:$E14))=0,0,(P17/(SUM($E9:$E14))*100))</f>
        <v>1.3666666666666667</v>
      </c>
      <c r="U17" s="60">
        <f>IF((SUM($E9:$E14))=0,0,(Q17/(SUM($E9:$E14))*100))</f>
        <v>19.232166666666668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2673000</v>
      </c>
      <c r="C31" s="108"/>
      <c r="D31" s="108"/>
      <c r="E31" s="108">
        <f>$B31      +$C31      +$D31</f>
        <v>2673000</v>
      </c>
      <c r="F31" s="109">
        <v>2673000</v>
      </c>
      <c r="G31" s="110">
        <v>1871000</v>
      </c>
      <c r="H31" s="109"/>
      <c r="I31" s="110"/>
      <c r="J31" s="109">
        <v>1110000</v>
      </c>
      <c r="K31" s="110">
        <v>1109984</v>
      </c>
      <c r="L31" s="109"/>
      <c r="M31" s="110"/>
      <c r="N31" s="109"/>
      <c r="O31" s="110"/>
      <c r="P31" s="109">
        <f>$H31      +$J31      +$L31      +$N31</f>
        <v>1110000</v>
      </c>
      <c r="Q31" s="110">
        <f>$I31      +$K31      +$M31      +$O31</f>
        <v>1109984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41.526374859708191</v>
      </c>
      <c r="U31" s="56">
        <f>IF(($E31      =0),0,(($Q31      /$E31      )*100))</f>
        <v>41.525776281331837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2673000</v>
      </c>
      <c r="C32" s="111">
        <f>SUM(C28:C31)</f>
        <v>0</v>
      </c>
      <c r="D32" s="111"/>
      <c r="E32" s="111">
        <f>$B32      +$C32      +$D32</f>
        <v>2673000</v>
      </c>
      <c r="F32" s="112">
        <f t="shared" ref="F32:O32" si="16">SUM(F28:F31)</f>
        <v>2673000</v>
      </c>
      <c r="G32" s="113">
        <f t="shared" si="16"/>
        <v>1871000</v>
      </c>
      <c r="H32" s="112">
        <f t="shared" si="16"/>
        <v>0</v>
      </c>
      <c r="I32" s="113">
        <f t="shared" si="16"/>
        <v>0</v>
      </c>
      <c r="J32" s="112">
        <f t="shared" si="16"/>
        <v>1110000</v>
      </c>
      <c r="K32" s="113">
        <f t="shared" si="16"/>
        <v>1109984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1110000</v>
      </c>
      <c r="Q32" s="113">
        <f>$I32      +$K32      +$M32      +$O32</f>
        <v>1109984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41.526374859708191</v>
      </c>
      <c r="U32" s="60">
        <f>IF($E32   =0,0,($Q32   /$E32   )*100)</f>
        <v>41.525776281331837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5687000</v>
      </c>
      <c r="C34" s="108"/>
      <c r="D34" s="108"/>
      <c r="E34" s="108">
        <f>$B34      +$C34      +$D34</f>
        <v>5687000</v>
      </c>
      <c r="F34" s="109">
        <v>5687000</v>
      </c>
      <c r="G34" s="110">
        <v>3981000</v>
      </c>
      <c r="H34" s="109">
        <v>745000</v>
      </c>
      <c r="I34" s="110">
        <v>796197</v>
      </c>
      <c r="J34" s="109"/>
      <c r="K34" s="110">
        <v>827878</v>
      </c>
      <c r="L34" s="109"/>
      <c r="M34" s="110"/>
      <c r="N34" s="109"/>
      <c r="O34" s="110"/>
      <c r="P34" s="109">
        <f>$H34      +$J34      +$L34      +$N34</f>
        <v>745000</v>
      </c>
      <c r="Q34" s="110">
        <f>$I34      +$K34      +$M34      +$O34</f>
        <v>1624075</v>
      </c>
      <c r="R34" s="54">
        <f>IF(($H34      =0),0,((($J34      -$H34      )/$H34      )*100))</f>
        <v>-100</v>
      </c>
      <c r="S34" s="55">
        <f>IF(($I34      =0),0,((($K34      -$I34      )/$I34      )*100))</f>
        <v>3.9790403631262112</v>
      </c>
      <c r="T34" s="54">
        <f>IF(($E34      =0),0,(($P34      /$E34      )*100))</f>
        <v>13.100052751890276</v>
      </c>
      <c r="U34" s="56">
        <f>IF(($E34      =0),0,(($Q34      /$E34      )*100))</f>
        <v>28.557675400035169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5687000</v>
      </c>
      <c r="C35" s="111">
        <f>C34</f>
        <v>0</v>
      </c>
      <c r="D35" s="111"/>
      <c r="E35" s="111">
        <f>$B35      +$C35      +$D35</f>
        <v>5687000</v>
      </c>
      <c r="F35" s="112">
        <f t="shared" ref="F35:O35" si="17">F34</f>
        <v>5687000</v>
      </c>
      <c r="G35" s="113">
        <f t="shared" si="17"/>
        <v>3981000</v>
      </c>
      <c r="H35" s="112">
        <f t="shared" si="17"/>
        <v>745000</v>
      </c>
      <c r="I35" s="113">
        <f t="shared" si="17"/>
        <v>796197</v>
      </c>
      <c r="J35" s="112">
        <f t="shared" si="17"/>
        <v>0</v>
      </c>
      <c r="K35" s="113">
        <f t="shared" si="17"/>
        <v>827878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745000</v>
      </c>
      <c r="Q35" s="113">
        <f>$I35      +$K35      +$M35      +$O35</f>
        <v>1624075</v>
      </c>
      <c r="R35" s="58">
        <f>IF(($H35      =0),0,((($J35      -$H35      )/$H35      )*100))</f>
        <v>-100</v>
      </c>
      <c r="S35" s="59">
        <f>IF(($I35      =0),0,((($K35      -$I35      )/$I35      )*100))</f>
        <v>3.9790403631262112</v>
      </c>
      <c r="T35" s="58">
        <f>IF($E35   =0,0,($P35   /$E35   )*100)</f>
        <v>13.100052751890276</v>
      </c>
      <c r="U35" s="60">
        <f>IF($E35   =0,0,($Q35   /$E35   )*100)</f>
        <v>28.557675400035169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91000000</v>
      </c>
      <c r="C53" s="108"/>
      <c r="D53" s="108"/>
      <c r="E53" s="108">
        <f t="shared" si="26"/>
        <v>91000000</v>
      </c>
      <c r="F53" s="109">
        <v>91000000</v>
      </c>
      <c r="G53" s="110">
        <v>56400000</v>
      </c>
      <c r="H53" s="109">
        <v>6970000</v>
      </c>
      <c r="I53" s="110">
        <v>1310706</v>
      </c>
      <c r="J53" s="109">
        <v>47090000</v>
      </c>
      <c r="K53" s="110">
        <v>52966159</v>
      </c>
      <c r="L53" s="109"/>
      <c r="M53" s="110"/>
      <c r="N53" s="109"/>
      <c r="O53" s="110"/>
      <c r="P53" s="109">
        <f t="shared" si="27"/>
        <v>54060000</v>
      </c>
      <c r="Q53" s="110">
        <f t="shared" si="28"/>
        <v>54276865</v>
      </c>
      <c r="R53" s="54">
        <f t="shared" si="29"/>
        <v>575.60975609756099</v>
      </c>
      <c r="S53" s="55">
        <f t="shared" si="30"/>
        <v>3941.0404011273313</v>
      </c>
      <c r="T53" s="54">
        <f t="shared" si="31"/>
        <v>59.406593406593409</v>
      </c>
      <c r="U53" s="56">
        <f t="shared" si="32"/>
        <v>59.644906593406589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91000000</v>
      </c>
      <c r="C55" s="111">
        <f>SUM(C44:C54)</f>
        <v>0</v>
      </c>
      <c r="D55" s="111"/>
      <c r="E55" s="111">
        <f t="shared" si="26"/>
        <v>91000000</v>
      </c>
      <c r="F55" s="112">
        <f t="shared" ref="F55:O55" si="33">SUM(F44:F54)</f>
        <v>91000000</v>
      </c>
      <c r="G55" s="113">
        <f t="shared" si="33"/>
        <v>56400000</v>
      </c>
      <c r="H55" s="112">
        <f t="shared" si="33"/>
        <v>6970000</v>
      </c>
      <c r="I55" s="113">
        <f t="shared" si="33"/>
        <v>1310706</v>
      </c>
      <c r="J55" s="112">
        <f t="shared" si="33"/>
        <v>47090000</v>
      </c>
      <c r="K55" s="113">
        <f t="shared" si="33"/>
        <v>52966159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54060000</v>
      </c>
      <c r="Q55" s="113">
        <f t="shared" si="28"/>
        <v>54276865</v>
      </c>
      <c r="R55" s="58">
        <f t="shared" si="29"/>
        <v>575.60975609756099</v>
      </c>
      <c r="S55" s="59">
        <f t="shared" si="30"/>
        <v>3941.0404011273313</v>
      </c>
      <c r="T55" s="58">
        <f>IF((+$E45+$E47+$E49+$E50+$E53) =0,0,(P55   /(+$E45+$E47+$E49+$E50+$E53) )*100)</f>
        <v>59.406593406593409</v>
      </c>
      <c r="U55" s="60">
        <f>IF((+$E45+$E47+$E49+$E50+$E53) =0,0,(Q55   /(+$E45+$E47+$E49+$E50+$E53) )*100)</f>
        <v>59.644906593406589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102360000</v>
      </c>
      <c r="C69" s="120">
        <f>SUM(C9:C16,C19:C25,C28:C31,C34,C37:C41,C44:C54,C57:C60,C63:C67)</f>
        <v>0</v>
      </c>
      <c r="D69" s="120"/>
      <c r="E69" s="120">
        <f t="shared" si="35"/>
        <v>102360000</v>
      </c>
      <c r="F69" s="121">
        <f t="shared" ref="F69:O69" si="43">SUM(F9:F16,F19:F25,F28:F31,F34,F37:F41,F44:F54,F57:F60,F63:F67)</f>
        <v>102360000</v>
      </c>
      <c r="G69" s="122">
        <f t="shared" si="43"/>
        <v>65252000</v>
      </c>
      <c r="H69" s="121">
        <f t="shared" si="43"/>
        <v>7715000</v>
      </c>
      <c r="I69" s="122">
        <f t="shared" si="43"/>
        <v>2247447</v>
      </c>
      <c r="J69" s="121">
        <f t="shared" si="43"/>
        <v>48241000</v>
      </c>
      <c r="K69" s="122">
        <f t="shared" si="43"/>
        <v>55340442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55956000</v>
      </c>
      <c r="Q69" s="122">
        <f t="shared" si="37"/>
        <v>57587889</v>
      </c>
      <c r="R69" s="67">
        <f t="shared" si="38"/>
        <v>525.28839922229429</v>
      </c>
      <c r="S69" s="68">
        <f t="shared" si="39"/>
        <v>2362.3691682162025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54.665885111371622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56.260149472450173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224123000</v>
      </c>
      <c r="C71" s="108"/>
      <c r="D71" s="108"/>
      <c r="E71" s="108">
        <f>$B71      +$C71      +$D71</f>
        <v>224123000</v>
      </c>
      <c r="F71" s="109">
        <v>224123000</v>
      </c>
      <c r="G71" s="110">
        <v>127089000</v>
      </c>
      <c r="H71" s="109">
        <v>36380000</v>
      </c>
      <c r="I71" s="110">
        <v>30720360</v>
      </c>
      <c r="J71" s="109">
        <v>8293000</v>
      </c>
      <c r="K71" s="110">
        <v>90162041</v>
      </c>
      <c r="L71" s="109"/>
      <c r="M71" s="110"/>
      <c r="N71" s="109"/>
      <c r="O71" s="110"/>
      <c r="P71" s="109">
        <f>$H71      +$J71      +$L71      +$N71</f>
        <v>44673000</v>
      </c>
      <c r="Q71" s="110">
        <f>$I71      +$K71      +$M71      +$O71</f>
        <v>120882401</v>
      </c>
      <c r="R71" s="54">
        <f>IF(($H71      =0),0,((($J71      -$H71      )/$H71      )*100))</f>
        <v>-77.204507971412866</v>
      </c>
      <c r="S71" s="55">
        <f>IF(($I71      =0),0,((($K71      -$I71      )/$I71      )*100))</f>
        <v>193.4927878449341</v>
      </c>
      <c r="T71" s="54">
        <f>IF(($E71      =0),0,(($P71      /$E71      )*100))</f>
        <v>19.932358570963267</v>
      </c>
      <c r="U71" s="56">
        <f>IF(($E71      =0),0,(($Q71      /$E71      )*100))</f>
        <v>53.935741088598675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224123000</v>
      </c>
      <c r="C73" s="117">
        <f>SUM(C71:C72)</f>
        <v>0</v>
      </c>
      <c r="D73" s="117"/>
      <c r="E73" s="117">
        <f>$B73      +$C73      +$D73</f>
        <v>224123000</v>
      </c>
      <c r="F73" s="118">
        <f t="shared" ref="F73:O73" si="44">SUM(F71:F72)</f>
        <v>224123000</v>
      </c>
      <c r="G73" s="119">
        <f t="shared" si="44"/>
        <v>127089000</v>
      </c>
      <c r="H73" s="118">
        <f t="shared" si="44"/>
        <v>36380000</v>
      </c>
      <c r="I73" s="119">
        <f t="shared" si="44"/>
        <v>30720360</v>
      </c>
      <c r="J73" s="118">
        <f t="shared" si="44"/>
        <v>8293000</v>
      </c>
      <c r="K73" s="119">
        <f t="shared" si="44"/>
        <v>90162041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44673000</v>
      </c>
      <c r="Q73" s="119">
        <f>$I73      +$K73      +$M73      +$O73</f>
        <v>120882401</v>
      </c>
      <c r="R73" s="63">
        <f>IF(($H73      =0),0,((($J73      -$H73      )/$H73      )*100))</f>
        <v>-77.204507971412866</v>
      </c>
      <c r="S73" s="64">
        <f>IF(($I73      =0),0,((($K73      -$I73      )/$I73      )*100))</f>
        <v>193.4927878449341</v>
      </c>
      <c r="T73" s="63">
        <f>IF(($E71      =0),0,(($P71      /$E71      )*100))</f>
        <v>19.932358570963267</v>
      </c>
      <c r="U73" s="65">
        <f>IF($E71   =0,0,($Q71   /$E71 )*100)</f>
        <v>53.935741088598675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224123000</v>
      </c>
      <c r="C74" s="120">
        <f>SUM(C71:C72)</f>
        <v>0</v>
      </c>
      <c r="D74" s="120"/>
      <c r="E74" s="120">
        <f>$B74      +$C74      +$D74</f>
        <v>224123000</v>
      </c>
      <c r="F74" s="121">
        <f t="shared" ref="F74:O74" si="45">SUM(F71:F72)</f>
        <v>224123000</v>
      </c>
      <c r="G74" s="122">
        <f t="shared" si="45"/>
        <v>127089000</v>
      </c>
      <c r="H74" s="121">
        <f t="shared" si="45"/>
        <v>36380000</v>
      </c>
      <c r="I74" s="122">
        <f t="shared" si="45"/>
        <v>30720360</v>
      </c>
      <c r="J74" s="121">
        <f t="shared" si="45"/>
        <v>8293000</v>
      </c>
      <c r="K74" s="122">
        <f t="shared" si="45"/>
        <v>90162041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44673000</v>
      </c>
      <c r="Q74" s="122">
        <f>$I74      +$K74      +$M74      +$O74</f>
        <v>120882401</v>
      </c>
      <c r="R74" s="67">
        <f>IF(($H74      =0),0,((($J74      -$H74      )/$H74      )*100))</f>
        <v>-77.204507971412866</v>
      </c>
      <c r="S74" s="68">
        <f>IF(($I74      =0),0,((($K74      -$I74      )/$I74      )*100))</f>
        <v>193.4927878449341</v>
      </c>
      <c r="T74" s="67">
        <f>IF(($E71      =0),0,(($P71      /$E71      )*100))</f>
        <v>19.932358570963267</v>
      </c>
      <c r="U74" s="71">
        <f>IF($E71   =0,0,($Q71   /$E71 )*100)</f>
        <v>53.935741088598675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326483000</v>
      </c>
      <c r="C75" s="120">
        <f>SUM(C9:C16,C19:C25,C28:C31,C34,C37:C41,C44:C54,C57:C60,C63:C67,C71:C72)</f>
        <v>0</v>
      </c>
      <c r="D75" s="120"/>
      <c r="E75" s="120">
        <f>$B75      +$C75      +$D75</f>
        <v>326483000</v>
      </c>
      <c r="F75" s="121">
        <f t="shared" ref="F75:O75" si="46">SUM(F9:F16,F19:F25,F28:F31,F34,F37:F41,F44:F54,F57:F60,F63:F67,F71:F72)</f>
        <v>326483000</v>
      </c>
      <c r="G75" s="122">
        <f t="shared" si="46"/>
        <v>192341000</v>
      </c>
      <c r="H75" s="121">
        <f t="shared" si="46"/>
        <v>44095000</v>
      </c>
      <c r="I75" s="122">
        <f t="shared" si="46"/>
        <v>32967807</v>
      </c>
      <c r="J75" s="121">
        <f t="shared" si="46"/>
        <v>56534000</v>
      </c>
      <c r="K75" s="122">
        <f t="shared" si="46"/>
        <v>145502483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100629000</v>
      </c>
      <c r="Q75" s="122">
        <f>$I75      +$K75      +$M75      +$O75</f>
        <v>178470290</v>
      </c>
      <c r="R75" s="67">
        <f>IF(($H75      =0),0,((($J75      -$H75      )/$H75      )*100))</f>
        <v>28.209547567751446</v>
      </c>
      <c r="S75" s="68">
        <f>IF(($I75      =0),0,((($K75      -$I75      )/$I75      )*100))</f>
        <v>341.34716937647687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30.822125501174639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54.664497079480398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OyVvDKHG5ZFdjs2fVeVACbevzaFvrQeCh0WE2kL3D0nYq8CrNP/XsvhzmMKmCnpjQkHWyHZFSUZsZy4/HvVGYQ==" saltValue="mjE/86J46QPa+kC4tVY+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/>
      <c r="I10" s="110">
        <v>205602</v>
      </c>
      <c r="J10" s="109">
        <v>272000</v>
      </c>
      <c r="K10" s="110">
        <v>207785</v>
      </c>
      <c r="L10" s="109"/>
      <c r="M10" s="110"/>
      <c r="N10" s="109"/>
      <c r="O10" s="110"/>
      <c r="P10" s="109">
        <f t="shared" ref="P10:P17" si="1">$H10      +$J10      +$L10      +$N10</f>
        <v>272000</v>
      </c>
      <c r="Q10" s="110">
        <f t="shared" ref="Q10:Q17" si="2">$I10      +$K10      +$M10      +$O10</f>
        <v>413387</v>
      </c>
      <c r="R10" s="54">
        <f t="shared" ref="R10:R17" si="3">IF(($H10      =0),0,((($J10      -$H10      )/$H10      )*100))</f>
        <v>0</v>
      </c>
      <c r="S10" s="55">
        <f t="shared" ref="S10:S17" si="4">IF(($I10      =0),0,((($K10      -$I10      )/$I10      )*100))</f>
        <v>1.0617600996099259</v>
      </c>
      <c r="T10" s="54">
        <f t="shared" ref="T10:T16" si="5">IF(($E10      =0),0,(($P10      /$E10      )*100))</f>
        <v>14.315789473684209</v>
      </c>
      <c r="U10" s="56">
        <f t="shared" ref="U10:U16" si="6">IF(($E10      =0),0,(($Q10      /$E10      )*100))</f>
        <v>21.757210526315792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22194000</v>
      </c>
      <c r="C14" s="108"/>
      <c r="D14" s="108"/>
      <c r="E14" s="108">
        <f t="shared" si="0"/>
        <v>22194000</v>
      </c>
      <c r="F14" s="109">
        <v>22194000</v>
      </c>
      <c r="G14" s="110">
        <v>12835000</v>
      </c>
      <c r="H14" s="109"/>
      <c r="I14" s="110">
        <v>4034815</v>
      </c>
      <c r="J14" s="109">
        <v>9648000</v>
      </c>
      <c r="K14" s="110">
        <v>2973389</v>
      </c>
      <c r="L14" s="109"/>
      <c r="M14" s="110"/>
      <c r="N14" s="109"/>
      <c r="O14" s="110"/>
      <c r="P14" s="109">
        <f t="shared" si="1"/>
        <v>9648000</v>
      </c>
      <c r="Q14" s="110">
        <f t="shared" si="2"/>
        <v>7008204</v>
      </c>
      <c r="R14" s="54">
        <f t="shared" si="3"/>
        <v>0</v>
      </c>
      <c r="S14" s="55">
        <f t="shared" si="4"/>
        <v>-26.306683206045385</v>
      </c>
      <c r="T14" s="54">
        <f t="shared" si="5"/>
        <v>43.471208434712082</v>
      </c>
      <c r="U14" s="56">
        <f t="shared" si="6"/>
        <v>31.577020816436875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25094000</v>
      </c>
      <c r="C17" s="111">
        <f>SUM(C9:C16)</f>
        <v>0</v>
      </c>
      <c r="D17" s="111"/>
      <c r="E17" s="111">
        <f t="shared" si="0"/>
        <v>25094000</v>
      </c>
      <c r="F17" s="112">
        <f t="shared" ref="F17:O17" si="7">SUM(F9:F16)</f>
        <v>25094000</v>
      </c>
      <c r="G17" s="113">
        <f t="shared" si="7"/>
        <v>14735000</v>
      </c>
      <c r="H17" s="112">
        <f t="shared" si="7"/>
        <v>0</v>
      </c>
      <c r="I17" s="113">
        <f t="shared" si="7"/>
        <v>4240417</v>
      </c>
      <c r="J17" s="112">
        <f t="shared" si="7"/>
        <v>9920000</v>
      </c>
      <c r="K17" s="113">
        <f t="shared" si="7"/>
        <v>3181174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9920000</v>
      </c>
      <c r="Q17" s="113">
        <f t="shared" si="2"/>
        <v>7421591</v>
      </c>
      <c r="R17" s="58">
        <f t="shared" si="3"/>
        <v>0</v>
      </c>
      <c r="S17" s="59">
        <f t="shared" si="4"/>
        <v>-24.979689497518759</v>
      </c>
      <c r="T17" s="58">
        <f>IF((SUM($E9:$E14))=0,0,(P17/(SUM($E9:$E14))*100))</f>
        <v>41.172076035527517</v>
      </c>
      <c r="U17" s="60">
        <f>IF((SUM($E9:$E14))=0,0,(Q17/(SUM($E9:$E14))*100))</f>
        <v>30.802652112559141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6891000</v>
      </c>
      <c r="C23" s="108"/>
      <c r="D23" s="108"/>
      <c r="E23" s="108">
        <f t="shared" si="8"/>
        <v>6891000</v>
      </c>
      <c r="F23" s="109">
        <v>6891000</v>
      </c>
      <c r="G23" s="110">
        <v>3446000</v>
      </c>
      <c r="H23" s="109"/>
      <c r="I23" s="110"/>
      <c r="J23" s="109">
        <v>3738000</v>
      </c>
      <c r="K23" s="110">
        <v>3446000</v>
      </c>
      <c r="L23" s="109"/>
      <c r="M23" s="110"/>
      <c r="N23" s="109"/>
      <c r="O23" s="110"/>
      <c r="P23" s="109">
        <f t="shared" si="9"/>
        <v>3738000</v>
      </c>
      <c r="Q23" s="110">
        <f t="shared" si="10"/>
        <v>3446000</v>
      </c>
      <c r="R23" s="54">
        <f t="shared" si="11"/>
        <v>0</v>
      </c>
      <c r="S23" s="55">
        <f t="shared" si="12"/>
        <v>0</v>
      </c>
      <c r="T23" s="54">
        <f t="shared" si="13"/>
        <v>54.244666956900303</v>
      </c>
      <c r="U23" s="56">
        <f t="shared" si="14"/>
        <v>50.00725584095197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6891000</v>
      </c>
      <c r="C26" s="111">
        <f>SUM(C19:C25)</f>
        <v>0</v>
      </c>
      <c r="D26" s="111"/>
      <c r="E26" s="111">
        <f t="shared" si="8"/>
        <v>6891000</v>
      </c>
      <c r="F26" s="112">
        <f t="shared" ref="F26:O26" si="15">SUM(F19:F25)</f>
        <v>6891000</v>
      </c>
      <c r="G26" s="113">
        <f t="shared" si="15"/>
        <v>3446000</v>
      </c>
      <c r="H26" s="112">
        <f t="shared" si="15"/>
        <v>0</v>
      </c>
      <c r="I26" s="113">
        <f t="shared" si="15"/>
        <v>0</v>
      </c>
      <c r="J26" s="112">
        <f t="shared" si="15"/>
        <v>3738000</v>
      </c>
      <c r="K26" s="113">
        <f t="shared" si="15"/>
        <v>3446000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3738000</v>
      </c>
      <c r="Q26" s="113">
        <f t="shared" si="10"/>
        <v>3446000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54.244666956900303</v>
      </c>
      <c r="U26" s="60">
        <f>IF(($E26-$E21-$E25)   =0,0,($Q26   /($E26-$E21-$E25)   )*100)</f>
        <v>50.00725584095197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2791000</v>
      </c>
      <c r="C34" s="108"/>
      <c r="D34" s="108"/>
      <c r="E34" s="108">
        <f>$B34      +$C34      +$D34</f>
        <v>2791000</v>
      </c>
      <c r="F34" s="109">
        <v>2791000</v>
      </c>
      <c r="G34" s="110">
        <v>1954000</v>
      </c>
      <c r="H34" s="109">
        <v>493000</v>
      </c>
      <c r="I34" s="110">
        <v>333853</v>
      </c>
      <c r="J34" s="109">
        <v>493000</v>
      </c>
      <c r="K34" s="110">
        <v>490204</v>
      </c>
      <c r="L34" s="109"/>
      <c r="M34" s="110"/>
      <c r="N34" s="109"/>
      <c r="O34" s="110"/>
      <c r="P34" s="109">
        <f>$H34      +$J34      +$L34      +$N34</f>
        <v>986000</v>
      </c>
      <c r="Q34" s="110">
        <f>$I34      +$K34      +$M34      +$O34</f>
        <v>824057</v>
      </c>
      <c r="R34" s="54">
        <f>IF(($H34      =0),0,((($J34      -$H34      )/$H34      )*100))</f>
        <v>0</v>
      </c>
      <c r="S34" s="55">
        <f>IF(($I34      =0),0,((($K34      -$I34      )/$I34      )*100))</f>
        <v>46.832288462287295</v>
      </c>
      <c r="T34" s="54">
        <f>IF(($E34      =0),0,(($P34      /$E34      )*100))</f>
        <v>35.327839484055893</v>
      </c>
      <c r="U34" s="56">
        <f>IF(($E34      =0),0,(($Q34      /$E34      )*100))</f>
        <v>29.525510569688286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2791000</v>
      </c>
      <c r="C35" s="111">
        <f>C34</f>
        <v>0</v>
      </c>
      <c r="D35" s="111"/>
      <c r="E35" s="111">
        <f>$B35      +$C35      +$D35</f>
        <v>2791000</v>
      </c>
      <c r="F35" s="112">
        <f t="shared" ref="F35:O35" si="17">F34</f>
        <v>2791000</v>
      </c>
      <c r="G35" s="113">
        <f t="shared" si="17"/>
        <v>1954000</v>
      </c>
      <c r="H35" s="112">
        <f t="shared" si="17"/>
        <v>493000</v>
      </c>
      <c r="I35" s="113">
        <f t="shared" si="17"/>
        <v>333853</v>
      </c>
      <c r="J35" s="112">
        <f t="shared" si="17"/>
        <v>493000</v>
      </c>
      <c r="K35" s="113">
        <f t="shared" si="17"/>
        <v>490204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986000</v>
      </c>
      <c r="Q35" s="113">
        <f>$I35      +$K35      +$M35      +$O35</f>
        <v>824057</v>
      </c>
      <c r="R35" s="58">
        <f>IF(($H35      =0),0,((($J35      -$H35      )/$H35      )*100))</f>
        <v>0</v>
      </c>
      <c r="S35" s="59">
        <f>IF(($I35      =0),0,((($K35      -$I35      )/$I35      )*100))</f>
        <v>46.832288462287295</v>
      </c>
      <c r="T35" s="58">
        <f>IF($E35   =0,0,($P35   /$E35   )*100)</f>
        <v>35.327839484055893</v>
      </c>
      <c r="U35" s="60">
        <f>IF($E35   =0,0,($Q35   /$E35   )*100)</f>
        <v>29.525510569688286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41300000</v>
      </c>
      <c r="C37" s="108"/>
      <c r="D37" s="108"/>
      <c r="E37" s="108">
        <f t="shared" ref="E37:E42" si="18">$B37      +$C37      +$D37</f>
        <v>41300000</v>
      </c>
      <c r="F37" s="109">
        <v>41300000</v>
      </c>
      <c r="G37" s="110">
        <v>18585000</v>
      </c>
      <c r="H37" s="109">
        <v>4345000</v>
      </c>
      <c r="I37" s="110"/>
      <c r="J37" s="109"/>
      <c r="K37" s="110">
        <v>9360022</v>
      </c>
      <c r="L37" s="109"/>
      <c r="M37" s="110"/>
      <c r="N37" s="109"/>
      <c r="O37" s="110"/>
      <c r="P37" s="109">
        <f t="shared" ref="P37:P42" si="19">$H37      +$J37      +$L37      +$N37</f>
        <v>4345000</v>
      </c>
      <c r="Q37" s="110">
        <f t="shared" ref="Q37:Q42" si="20">$I37      +$K37      +$M37      +$O37</f>
        <v>9360022</v>
      </c>
      <c r="R37" s="54">
        <f t="shared" ref="R37:R42" si="21">IF(($H37      =0),0,((($J37      -$H37      )/$H37      )*100))</f>
        <v>-100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10.520581113801452</v>
      </c>
      <c r="U37" s="56">
        <f t="shared" ref="U37:U41" si="24">IF(($E37      =0),0,(($Q37      /$E37      )*100))</f>
        <v>22.66349152542373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1900000</v>
      </c>
      <c r="C38" s="108"/>
      <c r="D38" s="108"/>
      <c r="E38" s="108">
        <f t="shared" si="18"/>
        <v>1900000</v>
      </c>
      <c r="F38" s="109">
        <v>1728000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43200000</v>
      </c>
      <c r="C42" s="111">
        <f>SUM(C37:C41)</f>
        <v>0</v>
      </c>
      <c r="D42" s="111"/>
      <c r="E42" s="111">
        <f t="shared" si="18"/>
        <v>43200000</v>
      </c>
      <c r="F42" s="112">
        <f t="shared" ref="F42:O42" si="25">SUM(F37:F41)</f>
        <v>43028000</v>
      </c>
      <c r="G42" s="113">
        <f t="shared" si="25"/>
        <v>18585000</v>
      </c>
      <c r="H42" s="112">
        <f t="shared" si="25"/>
        <v>4345000</v>
      </c>
      <c r="I42" s="113">
        <f t="shared" si="25"/>
        <v>0</v>
      </c>
      <c r="J42" s="112">
        <f t="shared" si="25"/>
        <v>0</v>
      </c>
      <c r="K42" s="113">
        <f t="shared" si="25"/>
        <v>9360022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4345000</v>
      </c>
      <c r="Q42" s="113">
        <f t="shared" si="20"/>
        <v>9360022</v>
      </c>
      <c r="R42" s="58">
        <f t="shared" si="21"/>
        <v>-100</v>
      </c>
      <c r="S42" s="59">
        <f t="shared" si="22"/>
        <v>0</v>
      </c>
      <c r="T42" s="58">
        <f>IF((+$E37+$E40) =0,0,(P42   /(+$E37+$E40) )*100)</f>
        <v>10.520581113801452</v>
      </c>
      <c r="U42" s="60">
        <f>IF((+$E37+$E40) =0,0,(Q42   /(+$E37+$E40) )*100)</f>
        <v>22.66349152542373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75000000</v>
      </c>
      <c r="C53" s="108"/>
      <c r="D53" s="108"/>
      <c r="E53" s="108">
        <f t="shared" si="26"/>
        <v>75000000</v>
      </c>
      <c r="F53" s="109">
        <v>75000000</v>
      </c>
      <c r="G53" s="110">
        <v>60000000</v>
      </c>
      <c r="H53" s="109">
        <v>23136000</v>
      </c>
      <c r="I53" s="110">
        <v>11807238</v>
      </c>
      <c r="J53" s="109">
        <v>24025000</v>
      </c>
      <c r="K53" s="110">
        <v>25990787</v>
      </c>
      <c r="L53" s="109"/>
      <c r="M53" s="110"/>
      <c r="N53" s="109"/>
      <c r="O53" s="110"/>
      <c r="P53" s="109">
        <f t="shared" si="27"/>
        <v>47161000</v>
      </c>
      <c r="Q53" s="110">
        <f t="shared" si="28"/>
        <v>37798025</v>
      </c>
      <c r="R53" s="54">
        <f t="shared" si="29"/>
        <v>3.842496542185339</v>
      </c>
      <c r="S53" s="55">
        <f t="shared" si="30"/>
        <v>120.12588380110574</v>
      </c>
      <c r="T53" s="54">
        <f t="shared" si="31"/>
        <v>62.88133333333333</v>
      </c>
      <c r="U53" s="56">
        <f t="shared" si="32"/>
        <v>50.397366666666663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75000000</v>
      </c>
      <c r="C55" s="111">
        <f>SUM(C44:C54)</f>
        <v>0</v>
      </c>
      <c r="D55" s="111"/>
      <c r="E55" s="111">
        <f t="shared" si="26"/>
        <v>75000000</v>
      </c>
      <c r="F55" s="112">
        <f t="shared" ref="F55:O55" si="33">SUM(F44:F54)</f>
        <v>75000000</v>
      </c>
      <c r="G55" s="113">
        <f t="shared" si="33"/>
        <v>60000000</v>
      </c>
      <c r="H55" s="112">
        <f t="shared" si="33"/>
        <v>23136000</v>
      </c>
      <c r="I55" s="113">
        <f t="shared" si="33"/>
        <v>11807238</v>
      </c>
      <c r="J55" s="112">
        <f t="shared" si="33"/>
        <v>24025000</v>
      </c>
      <c r="K55" s="113">
        <f t="shared" si="33"/>
        <v>25990787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47161000</v>
      </c>
      <c r="Q55" s="113">
        <f t="shared" si="28"/>
        <v>37798025</v>
      </c>
      <c r="R55" s="58">
        <f t="shared" si="29"/>
        <v>3.842496542185339</v>
      </c>
      <c r="S55" s="59">
        <f t="shared" si="30"/>
        <v>120.12588380110574</v>
      </c>
      <c r="T55" s="58">
        <f>IF((+$E45+$E47+$E49+$E50+$E53) =0,0,(P55   /(+$E45+$E47+$E49+$E50+$E53) )*100)</f>
        <v>62.88133333333333</v>
      </c>
      <c r="U55" s="60">
        <f>IF((+$E45+$E47+$E49+$E50+$E53) =0,0,(Q55   /(+$E45+$E47+$E49+$E50+$E53) )*100)</f>
        <v>50.397366666666663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152976000</v>
      </c>
      <c r="C69" s="120">
        <f>SUM(C9:C16,C19:C25,C28:C31,C34,C37:C41,C44:C54,C57:C60,C63:C67)</f>
        <v>0</v>
      </c>
      <c r="D69" s="120"/>
      <c r="E69" s="120">
        <f t="shared" si="35"/>
        <v>152976000</v>
      </c>
      <c r="F69" s="121">
        <f t="shared" ref="F69:O69" si="43">SUM(F9:F16,F19:F25,F28:F31,F34,F37:F41,F44:F54,F57:F60,F63:F67)</f>
        <v>152804000</v>
      </c>
      <c r="G69" s="122">
        <f t="shared" si="43"/>
        <v>98720000</v>
      </c>
      <c r="H69" s="121">
        <f t="shared" si="43"/>
        <v>27974000</v>
      </c>
      <c r="I69" s="122">
        <f t="shared" si="43"/>
        <v>16381508</v>
      </c>
      <c r="J69" s="121">
        <f t="shared" si="43"/>
        <v>38176000</v>
      </c>
      <c r="K69" s="122">
        <f t="shared" si="43"/>
        <v>42468187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66150000</v>
      </c>
      <c r="Q69" s="122">
        <f t="shared" si="37"/>
        <v>58849695</v>
      </c>
      <c r="R69" s="67">
        <f t="shared" si="38"/>
        <v>36.469578894687928</v>
      </c>
      <c r="S69" s="68">
        <f t="shared" si="39"/>
        <v>159.24467393355971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44.077667315226954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39.213261947280046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137899000</v>
      </c>
      <c r="C71" s="108"/>
      <c r="D71" s="108"/>
      <c r="E71" s="108">
        <f>$B71      +$C71      +$D71</f>
        <v>137899000</v>
      </c>
      <c r="F71" s="109">
        <v>137899000</v>
      </c>
      <c r="G71" s="110">
        <v>116000000</v>
      </c>
      <c r="H71" s="109">
        <v>24629000</v>
      </c>
      <c r="I71" s="110">
        <v>20547898</v>
      </c>
      <c r="J71" s="109">
        <v>16371000</v>
      </c>
      <c r="K71" s="110">
        <v>44079812</v>
      </c>
      <c r="L71" s="109"/>
      <c r="M71" s="110"/>
      <c r="N71" s="109"/>
      <c r="O71" s="110"/>
      <c r="P71" s="109">
        <f>$H71      +$J71      +$L71      +$N71</f>
        <v>41000000</v>
      </c>
      <c r="Q71" s="110">
        <f>$I71      +$K71      +$M71      +$O71</f>
        <v>64627710</v>
      </c>
      <c r="R71" s="54">
        <f>IF(($H71      =0),0,((($J71      -$H71      )/$H71      )*100))</f>
        <v>-33.529578951642378</v>
      </c>
      <c r="S71" s="55">
        <f>IF(($I71      =0),0,((($K71      -$I71      )/$I71      )*100))</f>
        <v>114.52224456243651</v>
      </c>
      <c r="T71" s="54">
        <f>IF(($E71      =0),0,(($P71      /$E71      )*100))</f>
        <v>29.731905234990823</v>
      </c>
      <c r="U71" s="56">
        <f>IF(($E71      =0),0,(($Q71      /$E71      )*100))</f>
        <v>46.865974372548024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137899000</v>
      </c>
      <c r="C73" s="117">
        <f>SUM(C71:C72)</f>
        <v>0</v>
      </c>
      <c r="D73" s="117"/>
      <c r="E73" s="117">
        <f>$B73      +$C73      +$D73</f>
        <v>137899000</v>
      </c>
      <c r="F73" s="118">
        <f t="shared" ref="F73:O73" si="44">SUM(F71:F72)</f>
        <v>137899000</v>
      </c>
      <c r="G73" s="119">
        <f t="shared" si="44"/>
        <v>116000000</v>
      </c>
      <c r="H73" s="118">
        <f t="shared" si="44"/>
        <v>24629000</v>
      </c>
      <c r="I73" s="119">
        <f t="shared" si="44"/>
        <v>20547898</v>
      </c>
      <c r="J73" s="118">
        <f t="shared" si="44"/>
        <v>16371000</v>
      </c>
      <c r="K73" s="119">
        <f t="shared" si="44"/>
        <v>44079812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41000000</v>
      </c>
      <c r="Q73" s="119">
        <f>$I73      +$K73      +$M73      +$O73</f>
        <v>64627710</v>
      </c>
      <c r="R73" s="63">
        <f>IF(($H73      =0),0,((($J73      -$H73      )/$H73      )*100))</f>
        <v>-33.529578951642378</v>
      </c>
      <c r="S73" s="64">
        <f>IF(($I73      =0),0,((($K73      -$I73      )/$I73      )*100))</f>
        <v>114.52224456243651</v>
      </c>
      <c r="T73" s="63">
        <f>IF(($E71      =0),0,(($P71      /$E71      )*100))</f>
        <v>29.731905234990823</v>
      </c>
      <c r="U73" s="65">
        <f>IF($E71   =0,0,($Q71   /$E71 )*100)</f>
        <v>46.865974372548024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137899000</v>
      </c>
      <c r="C74" s="120">
        <f>SUM(C71:C72)</f>
        <v>0</v>
      </c>
      <c r="D74" s="120"/>
      <c r="E74" s="120">
        <f>$B74      +$C74      +$D74</f>
        <v>137899000</v>
      </c>
      <c r="F74" s="121">
        <f t="shared" ref="F74:O74" si="45">SUM(F71:F72)</f>
        <v>137899000</v>
      </c>
      <c r="G74" s="122">
        <f t="shared" si="45"/>
        <v>116000000</v>
      </c>
      <c r="H74" s="121">
        <f t="shared" si="45"/>
        <v>24629000</v>
      </c>
      <c r="I74" s="122">
        <f t="shared" si="45"/>
        <v>20547898</v>
      </c>
      <c r="J74" s="121">
        <f t="shared" si="45"/>
        <v>16371000</v>
      </c>
      <c r="K74" s="122">
        <f t="shared" si="45"/>
        <v>44079812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41000000</v>
      </c>
      <c r="Q74" s="122">
        <f>$I74      +$K74      +$M74      +$O74</f>
        <v>64627710</v>
      </c>
      <c r="R74" s="67">
        <f>IF(($H74      =0),0,((($J74      -$H74      )/$H74      )*100))</f>
        <v>-33.529578951642378</v>
      </c>
      <c r="S74" s="68">
        <f>IF(($I74      =0),0,((($K74      -$I74      )/$I74      )*100))</f>
        <v>114.52224456243651</v>
      </c>
      <c r="T74" s="67">
        <f>IF(($E71      =0),0,(($P71      /$E71      )*100))</f>
        <v>29.731905234990823</v>
      </c>
      <c r="U74" s="71">
        <f>IF($E71   =0,0,($Q71   /$E71 )*100)</f>
        <v>46.865974372548024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290875000</v>
      </c>
      <c r="C75" s="120">
        <f>SUM(C9:C16,C19:C25,C28:C31,C34,C37:C41,C44:C54,C57:C60,C63:C67,C71:C72)</f>
        <v>0</v>
      </c>
      <c r="D75" s="120"/>
      <c r="E75" s="120">
        <f>$B75      +$C75      +$D75</f>
        <v>290875000</v>
      </c>
      <c r="F75" s="121">
        <f t="shared" ref="F75:O75" si="46">SUM(F9:F16,F19:F25,F28:F31,F34,F37:F41,F44:F54,F57:F60,F63:F67,F71:F72)</f>
        <v>290703000</v>
      </c>
      <c r="G75" s="122">
        <f t="shared" si="46"/>
        <v>214720000</v>
      </c>
      <c r="H75" s="121">
        <f t="shared" si="46"/>
        <v>52603000</v>
      </c>
      <c r="I75" s="122">
        <f t="shared" si="46"/>
        <v>36929406</v>
      </c>
      <c r="J75" s="121">
        <f t="shared" si="46"/>
        <v>54547000</v>
      </c>
      <c r="K75" s="122">
        <f t="shared" si="46"/>
        <v>86547999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107150000</v>
      </c>
      <c r="Q75" s="122">
        <f>$I75      +$K75      +$M75      +$O75</f>
        <v>123477405</v>
      </c>
      <c r="R75" s="67">
        <f>IF(($H75      =0),0,((($J75      -$H75      )/$H75      )*100))</f>
        <v>3.6956067144459439</v>
      </c>
      <c r="S75" s="68">
        <f>IF(($I75      =0),0,((($K75      -$I75      )/$I75      )*100))</f>
        <v>134.36065827866281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37.208090980119799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42.8778209914055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JLZIPrDhmJ9W8a6kJXL5Dk7SY0lLkYJyasnNp41N++02rs8lOmCCdMiMXPEA+0GfF5Edl658kpRGNenDILd5Mw==" saltValue="6FBbF31RguPcB3+AqV68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676000</v>
      </c>
      <c r="I10" s="110">
        <v>657768</v>
      </c>
      <c r="J10" s="109"/>
      <c r="K10" s="110">
        <v>862492</v>
      </c>
      <c r="L10" s="109"/>
      <c r="M10" s="110"/>
      <c r="N10" s="109"/>
      <c r="O10" s="110"/>
      <c r="P10" s="109">
        <f t="shared" ref="P10:P17" si="1">$H10      +$J10      +$L10      +$N10</f>
        <v>676000</v>
      </c>
      <c r="Q10" s="110">
        <f t="shared" ref="Q10:Q17" si="2">$I10      +$K10      +$M10      +$O10</f>
        <v>1520260</v>
      </c>
      <c r="R10" s="54">
        <f t="shared" ref="R10:R17" si="3">IF(($H10      =0),0,((($J10      -$H10      )/$H10      )*100))</f>
        <v>-100</v>
      </c>
      <c r="S10" s="55">
        <f t="shared" ref="S10:S17" si="4">IF(($I10      =0),0,((($K10      -$I10      )/$I10      )*100))</f>
        <v>31.124043735785261</v>
      </c>
      <c r="T10" s="54">
        <f t="shared" ref="T10:T16" si="5">IF(($E10      =0),0,(($P10      /$E10      )*100))</f>
        <v>22.533333333333331</v>
      </c>
      <c r="U10" s="56">
        <f t="shared" ref="U10:U16" si="6">IF(($E10      =0),0,(($Q10      /$E10      )*100))</f>
        <v>50.675333333333327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676000</v>
      </c>
      <c r="I17" s="113">
        <f t="shared" si="7"/>
        <v>657768</v>
      </c>
      <c r="J17" s="112">
        <f t="shared" si="7"/>
        <v>0</v>
      </c>
      <c r="K17" s="113">
        <f t="shared" si="7"/>
        <v>862492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676000</v>
      </c>
      <c r="Q17" s="113">
        <f t="shared" si="2"/>
        <v>1520260</v>
      </c>
      <c r="R17" s="58">
        <f t="shared" si="3"/>
        <v>-100</v>
      </c>
      <c r="S17" s="59">
        <f t="shared" si="4"/>
        <v>31.124043735785261</v>
      </c>
      <c r="T17" s="58">
        <f>IF((SUM($E9:$E14))=0,0,(P17/(SUM($E9:$E14))*100))</f>
        <v>22.533333333333331</v>
      </c>
      <c r="U17" s="60">
        <f>IF((SUM($E9:$E14))=0,0,(Q17/(SUM($E9:$E14))*100))</f>
        <v>50.675333333333327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6181000</v>
      </c>
      <c r="C23" s="108"/>
      <c r="D23" s="108"/>
      <c r="E23" s="108">
        <f t="shared" si="8"/>
        <v>6181000</v>
      </c>
      <c r="F23" s="109">
        <v>6181000</v>
      </c>
      <c r="G23" s="110">
        <v>3091000</v>
      </c>
      <c r="H23" s="109">
        <v>567000</v>
      </c>
      <c r="I23" s="110"/>
      <c r="J23" s="109">
        <v>1515000</v>
      </c>
      <c r="K23" s="110">
        <v>2083099</v>
      </c>
      <c r="L23" s="109"/>
      <c r="M23" s="110"/>
      <c r="N23" s="109"/>
      <c r="O23" s="110"/>
      <c r="P23" s="109">
        <f t="shared" si="9"/>
        <v>2082000</v>
      </c>
      <c r="Q23" s="110">
        <f t="shared" si="10"/>
        <v>2083099</v>
      </c>
      <c r="R23" s="54">
        <f t="shared" si="11"/>
        <v>167.19576719576719</v>
      </c>
      <c r="S23" s="55">
        <f t="shared" si="12"/>
        <v>0</v>
      </c>
      <c r="T23" s="54">
        <f t="shared" si="13"/>
        <v>33.683869923960522</v>
      </c>
      <c r="U23" s="56">
        <f t="shared" si="14"/>
        <v>33.70165021841126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6181000</v>
      </c>
      <c r="C26" s="111">
        <f>SUM(C19:C25)</f>
        <v>0</v>
      </c>
      <c r="D26" s="111"/>
      <c r="E26" s="111">
        <f t="shared" si="8"/>
        <v>6181000</v>
      </c>
      <c r="F26" s="112">
        <f t="shared" ref="F26:O26" si="15">SUM(F19:F25)</f>
        <v>6181000</v>
      </c>
      <c r="G26" s="113">
        <f t="shared" si="15"/>
        <v>3091000</v>
      </c>
      <c r="H26" s="112">
        <f t="shared" si="15"/>
        <v>567000</v>
      </c>
      <c r="I26" s="113">
        <f t="shared" si="15"/>
        <v>0</v>
      </c>
      <c r="J26" s="112">
        <f t="shared" si="15"/>
        <v>1515000</v>
      </c>
      <c r="K26" s="113">
        <f t="shared" si="15"/>
        <v>2083099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2082000</v>
      </c>
      <c r="Q26" s="113">
        <f t="shared" si="10"/>
        <v>2083099</v>
      </c>
      <c r="R26" s="58">
        <f t="shared" si="11"/>
        <v>167.19576719576719</v>
      </c>
      <c r="S26" s="59">
        <f t="shared" si="12"/>
        <v>0</v>
      </c>
      <c r="T26" s="58">
        <f>IF(($E26-$E21-$E25)   =0,0,($P26   /($E26-$E21-$E25)   )*100)</f>
        <v>33.683869923960522</v>
      </c>
      <c r="U26" s="60">
        <f>IF(($E26-$E21-$E25)   =0,0,($Q26   /($E26-$E21-$E25)   )*100)</f>
        <v>33.70165021841126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1341000</v>
      </c>
      <c r="C34" s="108"/>
      <c r="D34" s="108"/>
      <c r="E34" s="108">
        <f>$B34      +$C34      +$D34</f>
        <v>1341000</v>
      </c>
      <c r="F34" s="109">
        <v>1341000</v>
      </c>
      <c r="G34" s="110">
        <v>938000</v>
      </c>
      <c r="H34" s="109">
        <v>335000</v>
      </c>
      <c r="I34" s="110"/>
      <c r="J34" s="109">
        <v>456000</v>
      </c>
      <c r="K34" s="110"/>
      <c r="L34" s="109"/>
      <c r="M34" s="110"/>
      <c r="N34" s="109"/>
      <c r="O34" s="110"/>
      <c r="P34" s="109">
        <f>$H34      +$J34      +$L34      +$N34</f>
        <v>791000</v>
      </c>
      <c r="Q34" s="110">
        <f>$I34      +$K34      +$M34      +$O34</f>
        <v>0</v>
      </c>
      <c r="R34" s="54">
        <f>IF(($H34      =0),0,((($J34      -$H34      )/$H34      )*100))</f>
        <v>36.119402985074629</v>
      </c>
      <c r="S34" s="55">
        <f>IF(($I34      =0),0,((($K34      -$I34      )/$I34      )*100))</f>
        <v>0</v>
      </c>
      <c r="T34" s="54">
        <f>IF(($E34      =0),0,(($P34      /$E34      )*100))</f>
        <v>58.98583146905294</v>
      </c>
      <c r="U34" s="56">
        <f>IF(($E34      =0),0,(($Q34      /$E34      )*100))</f>
        <v>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1341000</v>
      </c>
      <c r="C35" s="111">
        <f>C34</f>
        <v>0</v>
      </c>
      <c r="D35" s="111"/>
      <c r="E35" s="111">
        <f>$B35      +$C35      +$D35</f>
        <v>1341000</v>
      </c>
      <c r="F35" s="112">
        <f t="shared" ref="F35:O35" si="17">F34</f>
        <v>1341000</v>
      </c>
      <c r="G35" s="113">
        <f t="shared" si="17"/>
        <v>938000</v>
      </c>
      <c r="H35" s="112">
        <f t="shared" si="17"/>
        <v>335000</v>
      </c>
      <c r="I35" s="113">
        <f t="shared" si="17"/>
        <v>0</v>
      </c>
      <c r="J35" s="112">
        <f t="shared" si="17"/>
        <v>456000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791000</v>
      </c>
      <c r="Q35" s="113">
        <f>$I35      +$K35      +$M35      +$O35</f>
        <v>0</v>
      </c>
      <c r="R35" s="58">
        <f>IF(($H35      =0),0,((($J35      -$H35      )/$H35      )*100))</f>
        <v>36.119402985074629</v>
      </c>
      <c r="S35" s="59">
        <f>IF(($I35      =0),0,((($K35      -$I35      )/$I35      )*100))</f>
        <v>0</v>
      </c>
      <c r="T35" s="58">
        <f>IF($E35   =0,0,($P35   /$E35   )*100)</f>
        <v>58.98583146905294</v>
      </c>
      <c r="U35" s="60">
        <f>IF($E35   =0,0,($Q35   /$E35   )*100)</f>
        <v>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8284000</v>
      </c>
      <c r="C37" s="108"/>
      <c r="D37" s="108"/>
      <c r="E37" s="108">
        <f t="shared" ref="E37:E42" si="18">$B37      +$C37      +$D37</f>
        <v>8284000</v>
      </c>
      <c r="F37" s="109">
        <v>8284000</v>
      </c>
      <c r="G37" s="110">
        <v>5385000</v>
      </c>
      <c r="H37" s="109">
        <v>1854000</v>
      </c>
      <c r="I37" s="110">
        <v>1853626</v>
      </c>
      <c r="J37" s="109">
        <v>1858000</v>
      </c>
      <c r="K37" s="110">
        <v>498762</v>
      </c>
      <c r="L37" s="109"/>
      <c r="M37" s="110"/>
      <c r="N37" s="109"/>
      <c r="O37" s="110"/>
      <c r="P37" s="109">
        <f t="shared" ref="P37:P42" si="19">$H37      +$J37      +$L37      +$N37</f>
        <v>3712000</v>
      </c>
      <c r="Q37" s="110">
        <f t="shared" ref="Q37:Q42" si="20">$I37      +$K37      +$M37      +$O37</f>
        <v>2352388</v>
      </c>
      <c r="R37" s="54">
        <f t="shared" ref="R37:R42" si="21">IF(($H37      =0),0,((($J37      -$H37      )/$H37      )*100))</f>
        <v>0.21574973031283709</v>
      </c>
      <c r="S37" s="55">
        <f t="shared" ref="S37:S42" si="22">IF(($I37      =0),0,((($K37      -$I37      )/$I37      )*100))</f>
        <v>-73.092630336432478</v>
      </c>
      <c r="T37" s="54">
        <f t="shared" ref="T37:T41" si="23">IF(($E37      =0),0,(($P37      /$E37      )*100))</f>
        <v>44.8092708836311</v>
      </c>
      <c r="U37" s="56">
        <f t="shared" ref="U37:U41" si="24">IF(($E37      =0),0,(($Q37      /$E37      )*100))</f>
        <v>28.396764847899565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16633000</v>
      </c>
      <c r="C38" s="108"/>
      <c r="D38" s="108"/>
      <c r="E38" s="108">
        <f t="shared" si="18"/>
        <v>16633000</v>
      </c>
      <c r="F38" s="109">
        <v>15123000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2600000</v>
      </c>
      <c r="H40" s="109"/>
      <c r="I40" s="110"/>
      <c r="J40" s="109"/>
      <c r="K40" s="110">
        <v>273300</v>
      </c>
      <c r="L40" s="109"/>
      <c r="M40" s="110"/>
      <c r="N40" s="109"/>
      <c r="O40" s="110"/>
      <c r="P40" s="109">
        <f t="shared" si="19"/>
        <v>0</v>
      </c>
      <c r="Q40" s="110">
        <f t="shared" si="20"/>
        <v>273300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6.8324999999999996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28917000</v>
      </c>
      <c r="C42" s="111">
        <f>SUM(C37:C41)</f>
        <v>0</v>
      </c>
      <c r="D42" s="111"/>
      <c r="E42" s="111">
        <f t="shared" si="18"/>
        <v>28917000</v>
      </c>
      <c r="F42" s="112">
        <f t="shared" ref="F42:O42" si="25">SUM(F37:F41)</f>
        <v>27407000</v>
      </c>
      <c r="G42" s="113">
        <f t="shared" si="25"/>
        <v>7985000</v>
      </c>
      <c r="H42" s="112">
        <f t="shared" si="25"/>
        <v>1854000</v>
      </c>
      <c r="I42" s="113">
        <f t="shared" si="25"/>
        <v>1853626</v>
      </c>
      <c r="J42" s="112">
        <f t="shared" si="25"/>
        <v>1858000</v>
      </c>
      <c r="K42" s="113">
        <f t="shared" si="25"/>
        <v>772062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3712000</v>
      </c>
      <c r="Q42" s="113">
        <f t="shared" si="20"/>
        <v>2625688</v>
      </c>
      <c r="R42" s="58">
        <f t="shared" si="21"/>
        <v>0.21574973031283709</v>
      </c>
      <c r="S42" s="59">
        <f t="shared" si="22"/>
        <v>-58.348555749649613</v>
      </c>
      <c r="T42" s="58">
        <f>IF((+$E37+$E40) =0,0,(P42   /(+$E37+$E40) )*100)</f>
        <v>30.218169977206124</v>
      </c>
      <c r="U42" s="60">
        <f>IF((+$E37+$E40) =0,0,(Q42   /(+$E37+$E40) )*100)</f>
        <v>21.37486160859655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39439000</v>
      </c>
      <c r="C69" s="120">
        <f>SUM(C9:C16,C19:C25,C28:C31,C34,C37:C41,C44:C54,C57:C60,C63:C67)</f>
        <v>0</v>
      </c>
      <c r="D69" s="120"/>
      <c r="E69" s="120">
        <f t="shared" si="35"/>
        <v>39439000</v>
      </c>
      <c r="F69" s="121">
        <f t="shared" ref="F69:O69" si="43">SUM(F9:F16,F19:F25,F28:F31,F34,F37:F41,F44:F54,F57:F60,F63:F67)</f>
        <v>37929000</v>
      </c>
      <c r="G69" s="122">
        <f t="shared" si="43"/>
        <v>15014000</v>
      </c>
      <c r="H69" s="121">
        <f t="shared" si="43"/>
        <v>3432000</v>
      </c>
      <c r="I69" s="122">
        <f t="shared" si="43"/>
        <v>2511394</v>
      </c>
      <c r="J69" s="121">
        <f t="shared" si="43"/>
        <v>3829000</v>
      </c>
      <c r="K69" s="122">
        <f t="shared" si="43"/>
        <v>3717653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7261000</v>
      </c>
      <c r="Q69" s="122">
        <f t="shared" si="37"/>
        <v>6229047</v>
      </c>
      <c r="R69" s="67">
        <f t="shared" si="38"/>
        <v>11.567599067599067</v>
      </c>
      <c r="S69" s="68">
        <f t="shared" si="39"/>
        <v>48.031451855025537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31.838112777339294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27.313193896343069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10464000</v>
      </c>
      <c r="C71" s="108"/>
      <c r="D71" s="108"/>
      <c r="E71" s="108">
        <f>$B71      +$C71      +$D71</f>
        <v>10464000</v>
      </c>
      <c r="F71" s="109">
        <v>10464000</v>
      </c>
      <c r="G71" s="110">
        <v>8464000</v>
      </c>
      <c r="H71" s="109">
        <v>5111000</v>
      </c>
      <c r="I71" s="110">
        <v>4664130</v>
      </c>
      <c r="J71" s="109">
        <v>889000</v>
      </c>
      <c r="K71" s="110">
        <v>2951966</v>
      </c>
      <c r="L71" s="109"/>
      <c r="M71" s="110"/>
      <c r="N71" s="109"/>
      <c r="O71" s="110"/>
      <c r="P71" s="109">
        <f>$H71      +$J71      +$L71      +$N71</f>
        <v>6000000</v>
      </c>
      <c r="Q71" s="110">
        <f>$I71      +$K71      +$M71      +$O71</f>
        <v>7616096</v>
      </c>
      <c r="R71" s="54">
        <f>IF(($H71      =0),0,((($J71      -$H71      )/$H71      )*100))</f>
        <v>-82.606143611817657</v>
      </c>
      <c r="S71" s="55">
        <f>IF(($I71      =0),0,((($K71      -$I71      )/$I71      )*100))</f>
        <v>-36.709182634274775</v>
      </c>
      <c r="T71" s="54">
        <f>IF(($E71      =0),0,(($P71      /$E71      )*100))</f>
        <v>57.339449541284402</v>
      </c>
      <c r="U71" s="56">
        <f>IF(($E71      =0),0,(($Q71      /$E71      )*100))</f>
        <v>72.783792048929669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10464000</v>
      </c>
      <c r="C73" s="117">
        <f>SUM(C71:C72)</f>
        <v>0</v>
      </c>
      <c r="D73" s="117"/>
      <c r="E73" s="117">
        <f>$B73      +$C73      +$D73</f>
        <v>10464000</v>
      </c>
      <c r="F73" s="118">
        <f t="shared" ref="F73:O73" si="44">SUM(F71:F72)</f>
        <v>10464000</v>
      </c>
      <c r="G73" s="119">
        <f t="shared" si="44"/>
        <v>8464000</v>
      </c>
      <c r="H73" s="118">
        <f t="shared" si="44"/>
        <v>5111000</v>
      </c>
      <c r="I73" s="119">
        <f t="shared" si="44"/>
        <v>4664130</v>
      </c>
      <c r="J73" s="118">
        <f t="shared" si="44"/>
        <v>889000</v>
      </c>
      <c r="K73" s="119">
        <f t="shared" si="44"/>
        <v>2951966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6000000</v>
      </c>
      <c r="Q73" s="119">
        <f>$I73      +$K73      +$M73      +$O73</f>
        <v>7616096</v>
      </c>
      <c r="R73" s="63">
        <f>IF(($H73      =0),0,((($J73      -$H73      )/$H73      )*100))</f>
        <v>-82.606143611817657</v>
      </c>
      <c r="S73" s="64">
        <f>IF(($I73      =0),0,((($K73      -$I73      )/$I73      )*100))</f>
        <v>-36.709182634274775</v>
      </c>
      <c r="T73" s="63">
        <f>IF(($E71      =0),0,(($P71      /$E71      )*100))</f>
        <v>57.339449541284402</v>
      </c>
      <c r="U73" s="65">
        <f>IF($E71   =0,0,($Q71   /$E71 )*100)</f>
        <v>72.783792048929669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10464000</v>
      </c>
      <c r="C74" s="120">
        <f>SUM(C71:C72)</f>
        <v>0</v>
      </c>
      <c r="D74" s="120"/>
      <c r="E74" s="120">
        <f>$B74      +$C74      +$D74</f>
        <v>10464000</v>
      </c>
      <c r="F74" s="121">
        <f t="shared" ref="F74:O74" si="45">SUM(F71:F72)</f>
        <v>10464000</v>
      </c>
      <c r="G74" s="122">
        <f t="shared" si="45"/>
        <v>8464000</v>
      </c>
      <c r="H74" s="121">
        <f t="shared" si="45"/>
        <v>5111000</v>
      </c>
      <c r="I74" s="122">
        <f t="shared" si="45"/>
        <v>4664130</v>
      </c>
      <c r="J74" s="121">
        <f t="shared" si="45"/>
        <v>889000</v>
      </c>
      <c r="K74" s="122">
        <f t="shared" si="45"/>
        <v>2951966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6000000</v>
      </c>
      <c r="Q74" s="122">
        <f>$I74      +$K74      +$M74      +$O74</f>
        <v>7616096</v>
      </c>
      <c r="R74" s="67">
        <f>IF(($H74      =0),0,((($J74      -$H74      )/$H74      )*100))</f>
        <v>-82.606143611817657</v>
      </c>
      <c r="S74" s="68">
        <f>IF(($I74      =0),0,((($K74      -$I74      )/$I74      )*100))</f>
        <v>-36.709182634274775</v>
      </c>
      <c r="T74" s="67">
        <f>IF(($E71      =0),0,(($P71      /$E71      )*100))</f>
        <v>57.339449541284402</v>
      </c>
      <c r="U74" s="71">
        <f>IF($E71   =0,0,($Q71   /$E71 )*100)</f>
        <v>72.783792048929669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49903000</v>
      </c>
      <c r="C75" s="120">
        <f>SUM(C9:C16,C19:C25,C28:C31,C34,C37:C41,C44:C54,C57:C60,C63:C67,C71:C72)</f>
        <v>0</v>
      </c>
      <c r="D75" s="120"/>
      <c r="E75" s="120">
        <f>$B75      +$C75      +$D75</f>
        <v>49903000</v>
      </c>
      <c r="F75" s="121">
        <f t="shared" ref="F75:O75" si="46">SUM(F9:F16,F19:F25,F28:F31,F34,F37:F41,F44:F54,F57:F60,F63:F67,F71:F72)</f>
        <v>48393000</v>
      </c>
      <c r="G75" s="122">
        <f t="shared" si="46"/>
        <v>23478000</v>
      </c>
      <c r="H75" s="121">
        <f t="shared" si="46"/>
        <v>8543000</v>
      </c>
      <c r="I75" s="122">
        <f t="shared" si="46"/>
        <v>7175524</v>
      </c>
      <c r="J75" s="121">
        <f t="shared" si="46"/>
        <v>4718000</v>
      </c>
      <c r="K75" s="122">
        <f t="shared" si="46"/>
        <v>6669619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13261000</v>
      </c>
      <c r="Q75" s="122">
        <f>$I75      +$K75      +$M75      +$O75</f>
        <v>13845143</v>
      </c>
      <c r="R75" s="67">
        <f>IF(($H75      =0),0,((($J75      -$H75      )/$H75      )*100))</f>
        <v>-44.773498770923567</v>
      </c>
      <c r="S75" s="68">
        <f>IF(($I75      =0),0,((($K75      -$I75      )/$I75      )*100))</f>
        <v>-7.0504258643689299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39.858731590021037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41.614496543432523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VqCM8lsXZ7vYqQHMaQTASx0/NAluzgDvsq3SjFFYF8HVpa5a80kpIhx3nSXj3WTs5B6ntnNQx3Yp1YahqdXBg==" saltValue="HPzn4n8Ai1er+SGONZVy5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139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129000</v>
      </c>
      <c r="I10" s="110">
        <v>128024</v>
      </c>
      <c r="J10" s="109">
        <v>1239000</v>
      </c>
      <c r="K10" s="110">
        <v>1228024</v>
      </c>
      <c r="L10" s="109"/>
      <c r="M10" s="110"/>
      <c r="N10" s="109"/>
      <c r="O10" s="110"/>
      <c r="P10" s="109">
        <f t="shared" ref="P10:P17" si="1">$H10      +$J10      +$L10      +$N10</f>
        <v>1368000</v>
      </c>
      <c r="Q10" s="110">
        <f t="shared" ref="Q10:Q17" si="2">$I10      +$K10      +$M10      +$O10</f>
        <v>1356048</v>
      </c>
      <c r="R10" s="54">
        <f t="shared" ref="R10:R17" si="3">IF(($H10      =0),0,((($J10      -$H10      )/$H10      )*100))</f>
        <v>860.46511627906966</v>
      </c>
      <c r="S10" s="55">
        <f t="shared" ref="S10:S17" si="4">IF(($I10      =0),0,((($K10      -$I10      )/$I10      )*100))</f>
        <v>859.21389739423864</v>
      </c>
      <c r="T10" s="54">
        <f t="shared" ref="T10:T16" si="5">IF(($E10      =0),0,(($P10      /$E10      )*100))</f>
        <v>68.400000000000006</v>
      </c>
      <c r="U10" s="56">
        <f t="shared" ref="U10:U16" si="6">IF(($E10      =0),0,(($Q10      /$E10      )*100))</f>
        <v>67.802399999999992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129000</v>
      </c>
      <c r="I17" s="113">
        <f t="shared" si="7"/>
        <v>128024</v>
      </c>
      <c r="J17" s="112">
        <f t="shared" si="7"/>
        <v>1239000</v>
      </c>
      <c r="K17" s="113">
        <f t="shared" si="7"/>
        <v>1228024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1368000</v>
      </c>
      <c r="Q17" s="113">
        <f t="shared" si="2"/>
        <v>1356048</v>
      </c>
      <c r="R17" s="58">
        <f t="shared" si="3"/>
        <v>860.46511627906966</v>
      </c>
      <c r="S17" s="59">
        <f t="shared" si="4"/>
        <v>859.21389739423864</v>
      </c>
      <c r="T17" s="58">
        <f>IF((SUM($E9:$E14))=0,0,(P17/(SUM($E9:$E14))*100))</f>
        <v>68.400000000000006</v>
      </c>
      <c r="U17" s="60">
        <f>IF((SUM($E9:$E14))=0,0,(Q17/(SUM($E9:$E14))*100))</f>
        <v>67.802399999999992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1569000</v>
      </c>
      <c r="C34" s="108"/>
      <c r="D34" s="108"/>
      <c r="E34" s="108">
        <f>$B34      +$C34      +$D34</f>
        <v>1569000</v>
      </c>
      <c r="F34" s="109">
        <v>1569000</v>
      </c>
      <c r="G34" s="110">
        <v>1098000</v>
      </c>
      <c r="H34" s="109">
        <v>392000</v>
      </c>
      <c r="I34" s="110">
        <v>328603</v>
      </c>
      <c r="J34" s="109">
        <v>580000</v>
      </c>
      <c r="K34" s="110">
        <v>715139</v>
      </c>
      <c r="L34" s="109"/>
      <c r="M34" s="110"/>
      <c r="N34" s="109"/>
      <c r="O34" s="110"/>
      <c r="P34" s="109">
        <f>$H34      +$J34      +$L34      +$N34</f>
        <v>972000</v>
      </c>
      <c r="Q34" s="110">
        <f>$I34      +$K34      +$M34      +$O34</f>
        <v>1043742</v>
      </c>
      <c r="R34" s="54">
        <f>IF(($H34      =0),0,((($J34      -$H34      )/$H34      )*100))</f>
        <v>47.959183673469383</v>
      </c>
      <c r="S34" s="55">
        <f>IF(($I34      =0),0,((($K34      -$I34      )/$I34      )*100))</f>
        <v>117.63008858714011</v>
      </c>
      <c r="T34" s="54">
        <f>IF(($E34      =0),0,(($P34      /$E34      )*100))</f>
        <v>61.950286806883369</v>
      </c>
      <c r="U34" s="56">
        <f>IF(($E34      =0),0,(($Q34      /$E34      )*100))</f>
        <v>66.522753346080307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1569000</v>
      </c>
      <c r="C35" s="111">
        <f>C34</f>
        <v>0</v>
      </c>
      <c r="D35" s="111"/>
      <c r="E35" s="111">
        <f>$B35      +$C35      +$D35</f>
        <v>1569000</v>
      </c>
      <c r="F35" s="112">
        <f t="shared" ref="F35:O35" si="17">F34</f>
        <v>1569000</v>
      </c>
      <c r="G35" s="113">
        <f t="shared" si="17"/>
        <v>1098000</v>
      </c>
      <c r="H35" s="112">
        <f t="shared" si="17"/>
        <v>392000</v>
      </c>
      <c r="I35" s="113">
        <f t="shared" si="17"/>
        <v>328603</v>
      </c>
      <c r="J35" s="112">
        <f t="shared" si="17"/>
        <v>580000</v>
      </c>
      <c r="K35" s="113">
        <f t="shared" si="17"/>
        <v>715139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972000</v>
      </c>
      <c r="Q35" s="113">
        <f>$I35      +$K35      +$M35      +$O35</f>
        <v>1043742</v>
      </c>
      <c r="R35" s="58">
        <f>IF(($H35      =0),0,((($J35      -$H35      )/$H35      )*100))</f>
        <v>47.959183673469383</v>
      </c>
      <c r="S35" s="59">
        <f>IF(($I35      =0),0,((($K35      -$I35      )/$I35      )*100))</f>
        <v>117.63008858714011</v>
      </c>
      <c r="T35" s="58">
        <f>IF($E35   =0,0,($P35   /$E35   )*100)</f>
        <v>61.950286806883369</v>
      </c>
      <c r="U35" s="60">
        <f>IF($E35   =0,0,($Q35   /$E35   )*100)</f>
        <v>66.522753346080307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2250000</v>
      </c>
      <c r="C38" s="108"/>
      <c r="D38" s="108"/>
      <c r="E38" s="108">
        <f t="shared" si="18"/>
        <v>2250000</v>
      </c>
      <c r="F38" s="109">
        <v>2046000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2250000</v>
      </c>
      <c r="C42" s="111">
        <f>SUM(C37:C41)</f>
        <v>0</v>
      </c>
      <c r="D42" s="111"/>
      <c r="E42" s="111">
        <f t="shared" si="18"/>
        <v>2250000</v>
      </c>
      <c r="F42" s="112">
        <f t="shared" ref="F42:O42" si="25">SUM(F37:F41)</f>
        <v>2046000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5819000</v>
      </c>
      <c r="C69" s="120">
        <f>SUM(C9:C16,C19:C25,C28:C31,C34,C37:C41,C44:C54,C57:C60,C63:C67)</f>
        <v>0</v>
      </c>
      <c r="D69" s="120"/>
      <c r="E69" s="120">
        <f t="shared" si="35"/>
        <v>5819000</v>
      </c>
      <c r="F69" s="121">
        <f t="shared" ref="F69:O69" si="43">SUM(F9:F16,F19:F25,F28:F31,F34,F37:F41,F44:F54,F57:F60,F63:F67)</f>
        <v>5615000</v>
      </c>
      <c r="G69" s="122">
        <f t="shared" si="43"/>
        <v>3098000</v>
      </c>
      <c r="H69" s="121">
        <f t="shared" si="43"/>
        <v>521000</v>
      </c>
      <c r="I69" s="122">
        <f t="shared" si="43"/>
        <v>456627</v>
      </c>
      <c r="J69" s="121">
        <f t="shared" si="43"/>
        <v>1819000</v>
      </c>
      <c r="K69" s="122">
        <f t="shared" si="43"/>
        <v>1943163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2340000</v>
      </c>
      <c r="Q69" s="122">
        <f t="shared" si="37"/>
        <v>2399790</v>
      </c>
      <c r="R69" s="67">
        <f t="shared" si="38"/>
        <v>249.1362763915547</v>
      </c>
      <c r="S69" s="68">
        <f t="shared" si="39"/>
        <v>325.54710956645141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65.564583917063601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67.239843093303449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26095000</v>
      </c>
      <c r="C71" s="108"/>
      <c r="D71" s="108"/>
      <c r="E71" s="108">
        <f>$B71      +$C71      +$D71</f>
        <v>26095000</v>
      </c>
      <c r="F71" s="109">
        <v>26095000</v>
      </c>
      <c r="G71" s="110">
        <v>22129000</v>
      </c>
      <c r="H71" s="109">
        <v>5177000</v>
      </c>
      <c r="I71" s="110">
        <v>5250189</v>
      </c>
      <c r="J71" s="109">
        <v>2623000</v>
      </c>
      <c r="K71" s="110">
        <v>7651182</v>
      </c>
      <c r="L71" s="109"/>
      <c r="M71" s="110"/>
      <c r="N71" s="109"/>
      <c r="O71" s="110"/>
      <c r="P71" s="109">
        <f>$H71      +$J71      +$L71      +$N71</f>
        <v>7800000</v>
      </c>
      <c r="Q71" s="110">
        <f>$I71      +$K71      +$M71      +$O71</f>
        <v>12901371</v>
      </c>
      <c r="R71" s="54">
        <f>IF(($H71      =0),0,((($J71      -$H71      )/$H71      )*100))</f>
        <v>-49.333590882750627</v>
      </c>
      <c r="S71" s="55">
        <f>IF(($I71      =0),0,((($K71      -$I71      )/$I71      )*100))</f>
        <v>45.731553664068095</v>
      </c>
      <c r="T71" s="54">
        <f>IF(($E71      =0),0,(($P71      /$E71      )*100))</f>
        <v>29.890783675033532</v>
      </c>
      <c r="U71" s="56">
        <f>IF(($E71      =0),0,(($Q71      /$E71      )*100))</f>
        <v>49.440011496455263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26095000</v>
      </c>
      <c r="C73" s="117">
        <f>SUM(C71:C72)</f>
        <v>0</v>
      </c>
      <c r="D73" s="117"/>
      <c r="E73" s="117">
        <f>$B73      +$C73      +$D73</f>
        <v>26095000</v>
      </c>
      <c r="F73" s="118">
        <f t="shared" ref="F73:O73" si="44">SUM(F71:F72)</f>
        <v>26095000</v>
      </c>
      <c r="G73" s="119">
        <f t="shared" si="44"/>
        <v>22129000</v>
      </c>
      <c r="H73" s="118">
        <f t="shared" si="44"/>
        <v>5177000</v>
      </c>
      <c r="I73" s="119">
        <f t="shared" si="44"/>
        <v>5250189</v>
      </c>
      <c r="J73" s="118">
        <f t="shared" si="44"/>
        <v>2623000</v>
      </c>
      <c r="K73" s="119">
        <f t="shared" si="44"/>
        <v>7651182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7800000</v>
      </c>
      <c r="Q73" s="119">
        <f>$I73      +$K73      +$M73      +$O73</f>
        <v>12901371</v>
      </c>
      <c r="R73" s="63">
        <f>IF(($H73      =0),0,((($J73      -$H73      )/$H73      )*100))</f>
        <v>-49.333590882750627</v>
      </c>
      <c r="S73" s="64">
        <f>IF(($I73      =0),0,((($K73      -$I73      )/$I73      )*100))</f>
        <v>45.731553664068095</v>
      </c>
      <c r="T73" s="63">
        <f>IF(($E71      =0),0,(($P71      /$E71      )*100))</f>
        <v>29.890783675033532</v>
      </c>
      <c r="U73" s="65">
        <f>IF($E71   =0,0,($Q71   /$E71 )*100)</f>
        <v>49.440011496455263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26095000</v>
      </c>
      <c r="C74" s="120">
        <f>SUM(C71:C72)</f>
        <v>0</v>
      </c>
      <c r="D74" s="120"/>
      <c r="E74" s="120">
        <f>$B74      +$C74      +$D74</f>
        <v>26095000</v>
      </c>
      <c r="F74" s="121">
        <f t="shared" ref="F74:O74" si="45">SUM(F71:F72)</f>
        <v>26095000</v>
      </c>
      <c r="G74" s="122">
        <f t="shared" si="45"/>
        <v>22129000</v>
      </c>
      <c r="H74" s="121">
        <f t="shared" si="45"/>
        <v>5177000</v>
      </c>
      <c r="I74" s="122">
        <f t="shared" si="45"/>
        <v>5250189</v>
      </c>
      <c r="J74" s="121">
        <f t="shared" si="45"/>
        <v>2623000</v>
      </c>
      <c r="K74" s="122">
        <f t="shared" si="45"/>
        <v>7651182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7800000</v>
      </c>
      <c r="Q74" s="122">
        <f>$I74      +$K74      +$M74      +$O74</f>
        <v>12901371</v>
      </c>
      <c r="R74" s="67">
        <f>IF(($H74      =0),0,((($J74      -$H74      )/$H74      )*100))</f>
        <v>-49.333590882750627</v>
      </c>
      <c r="S74" s="68">
        <f>IF(($I74      =0),0,((($K74      -$I74      )/$I74      )*100))</f>
        <v>45.731553664068095</v>
      </c>
      <c r="T74" s="67">
        <f>IF(($E71      =0),0,(($P71      /$E71      )*100))</f>
        <v>29.890783675033532</v>
      </c>
      <c r="U74" s="71">
        <f>IF($E71   =0,0,($Q71   /$E71 )*100)</f>
        <v>49.440011496455263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31914000</v>
      </c>
      <c r="C75" s="120">
        <f>SUM(C9:C16,C19:C25,C28:C31,C34,C37:C41,C44:C54,C57:C60,C63:C67,C71:C72)</f>
        <v>0</v>
      </c>
      <c r="D75" s="120"/>
      <c r="E75" s="120">
        <f>$B75      +$C75      +$D75</f>
        <v>31914000</v>
      </c>
      <c r="F75" s="121">
        <f t="shared" ref="F75:O75" si="46">SUM(F9:F16,F19:F25,F28:F31,F34,F37:F41,F44:F54,F57:F60,F63:F67,F71:F72)</f>
        <v>31710000</v>
      </c>
      <c r="G75" s="122">
        <f t="shared" si="46"/>
        <v>25227000</v>
      </c>
      <c r="H75" s="121">
        <f t="shared" si="46"/>
        <v>5698000</v>
      </c>
      <c r="I75" s="122">
        <f t="shared" si="46"/>
        <v>5706816</v>
      </c>
      <c r="J75" s="121">
        <f t="shared" si="46"/>
        <v>4442000</v>
      </c>
      <c r="K75" s="122">
        <f t="shared" si="46"/>
        <v>9594345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10140000</v>
      </c>
      <c r="Q75" s="122">
        <f>$I75      +$K75      +$M75      +$O75</f>
        <v>15301161</v>
      </c>
      <c r="R75" s="67">
        <f>IF(($H75      =0),0,((($J75      -$H75      )/$H75      )*100))</f>
        <v>-22.042822042822046</v>
      </c>
      <c r="S75" s="68">
        <f>IF(($I75      =0),0,((($K75      -$I75      )/$I75      )*100))</f>
        <v>68.120805016317334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34.18284789644013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51.581583737864079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RMznbiSX7SQzbQwd9H3Pdxa3TADxzpsICJ2El3jvnQpYFhWGI00B86ZUj71C4aUedoQhL/8Rm6A+lAX1hPssA==" saltValue="e8D0KdCo59kRWL2i0yXdD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3800000</v>
      </c>
      <c r="C10" s="108"/>
      <c r="D10" s="108"/>
      <c r="E10" s="108">
        <f t="shared" ref="E10:E17" si="0">$B10      +$C10      +$D10</f>
        <v>3800000</v>
      </c>
      <c r="F10" s="109">
        <v>3800000</v>
      </c>
      <c r="G10" s="110">
        <v>3800000</v>
      </c>
      <c r="H10" s="109">
        <v>1375000</v>
      </c>
      <c r="I10" s="110">
        <v>1203894</v>
      </c>
      <c r="J10" s="109">
        <v>192000</v>
      </c>
      <c r="K10" s="110">
        <v>380308</v>
      </c>
      <c r="L10" s="109"/>
      <c r="M10" s="110"/>
      <c r="N10" s="109"/>
      <c r="O10" s="110"/>
      <c r="P10" s="109">
        <f t="shared" ref="P10:P17" si="1">$H10      +$J10      +$L10      +$N10</f>
        <v>1567000</v>
      </c>
      <c r="Q10" s="110">
        <f t="shared" ref="Q10:Q17" si="2">$I10      +$K10      +$M10      +$O10</f>
        <v>1584202</v>
      </c>
      <c r="R10" s="54">
        <f t="shared" ref="R10:R17" si="3">IF(($H10      =0),0,((($J10      -$H10      )/$H10      )*100))</f>
        <v>-86.036363636363632</v>
      </c>
      <c r="S10" s="55">
        <f t="shared" ref="S10:S17" si="4">IF(($I10      =0),0,((($K10      -$I10      )/$I10      )*100))</f>
        <v>-68.410175646693148</v>
      </c>
      <c r="T10" s="54">
        <f t="shared" ref="T10:T16" si="5">IF(($E10      =0),0,(($P10      /$E10      )*100))</f>
        <v>41.236842105263158</v>
      </c>
      <c r="U10" s="56">
        <f t="shared" ref="U10:U16" si="6">IF(($E10      =0),0,(($Q10      /$E10      )*100))</f>
        <v>41.689526315789472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3800000</v>
      </c>
      <c r="C17" s="111">
        <f>SUM(C9:C16)</f>
        <v>0</v>
      </c>
      <c r="D17" s="111"/>
      <c r="E17" s="111">
        <f t="shared" si="0"/>
        <v>3800000</v>
      </c>
      <c r="F17" s="112">
        <f t="shared" ref="F17:O17" si="7">SUM(F9:F16)</f>
        <v>3800000</v>
      </c>
      <c r="G17" s="113">
        <f t="shared" si="7"/>
        <v>3800000</v>
      </c>
      <c r="H17" s="112">
        <f t="shared" si="7"/>
        <v>1375000</v>
      </c>
      <c r="I17" s="113">
        <f t="shared" si="7"/>
        <v>1203894</v>
      </c>
      <c r="J17" s="112">
        <f t="shared" si="7"/>
        <v>192000</v>
      </c>
      <c r="K17" s="113">
        <f t="shared" si="7"/>
        <v>380308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1567000</v>
      </c>
      <c r="Q17" s="113">
        <f t="shared" si="2"/>
        <v>1584202</v>
      </c>
      <c r="R17" s="58">
        <f t="shared" si="3"/>
        <v>-86.036363636363632</v>
      </c>
      <c r="S17" s="59">
        <f t="shared" si="4"/>
        <v>-68.410175646693148</v>
      </c>
      <c r="T17" s="58">
        <f>IF((SUM($E9:$E14))=0,0,(P17/(SUM($E9:$E14))*100))</f>
        <v>41.236842105263158</v>
      </c>
      <c r="U17" s="60">
        <f>IF((SUM($E9:$E14))=0,0,(Q17/(SUM($E9:$E14))*100))</f>
        <v>41.689526315789472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10011000</v>
      </c>
      <c r="C23" s="108"/>
      <c r="D23" s="108"/>
      <c r="E23" s="108">
        <f t="shared" si="8"/>
        <v>10011000</v>
      </c>
      <c r="F23" s="109">
        <v>10011000</v>
      </c>
      <c r="G23" s="110">
        <v>3003000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10011000</v>
      </c>
      <c r="C26" s="111">
        <f>SUM(C19:C25)</f>
        <v>0</v>
      </c>
      <c r="D26" s="111"/>
      <c r="E26" s="111">
        <f t="shared" si="8"/>
        <v>10011000</v>
      </c>
      <c r="F26" s="112">
        <f t="shared" ref="F26:O26" si="15">SUM(F19:F25)</f>
        <v>10011000</v>
      </c>
      <c r="G26" s="113">
        <f t="shared" si="15"/>
        <v>3003000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2587000</v>
      </c>
      <c r="C31" s="108"/>
      <c r="D31" s="108"/>
      <c r="E31" s="108">
        <f>$B31      +$C31      +$D31</f>
        <v>2587000</v>
      </c>
      <c r="F31" s="109">
        <v>2587000</v>
      </c>
      <c r="G31" s="110">
        <v>1811000</v>
      </c>
      <c r="H31" s="109">
        <v>282000</v>
      </c>
      <c r="I31" s="110">
        <v>281970</v>
      </c>
      <c r="J31" s="109">
        <v>944000</v>
      </c>
      <c r="K31" s="110">
        <v>766825</v>
      </c>
      <c r="L31" s="109"/>
      <c r="M31" s="110"/>
      <c r="N31" s="109"/>
      <c r="O31" s="110"/>
      <c r="P31" s="109">
        <f>$H31      +$J31      +$L31      +$N31</f>
        <v>1226000</v>
      </c>
      <c r="Q31" s="110">
        <f>$I31      +$K31      +$M31      +$O31</f>
        <v>1048795</v>
      </c>
      <c r="R31" s="54">
        <f>IF(($H31      =0),0,((($J31      -$H31      )/$H31      )*100))</f>
        <v>234.75177304964538</v>
      </c>
      <c r="S31" s="55">
        <f>IF(($I31      =0),0,((($K31      -$I31      )/$I31      )*100))</f>
        <v>171.95269000248254</v>
      </c>
      <c r="T31" s="54">
        <f>IF(($E31      =0),0,(($P31      /$E31      )*100))</f>
        <v>47.390800154619249</v>
      </c>
      <c r="U31" s="56">
        <f>IF(($E31      =0),0,(($Q31      /$E31      )*100))</f>
        <v>40.540974101275609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2587000</v>
      </c>
      <c r="C32" s="111">
        <f>SUM(C28:C31)</f>
        <v>0</v>
      </c>
      <c r="D32" s="111"/>
      <c r="E32" s="111">
        <f>$B32      +$C32      +$D32</f>
        <v>2587000</v>
      </c>
      <c r="F32" s="112">
        <f t="shared" ref="F32:O32" si="16">SUM(F28:F31)</f>
        <v>2587000</v>
      </c>
      <c r="G32" s="113">
        <f t="shared" si="16"/>
        <v>1811000</v>
      </c>
      <c r="H32" s="112">
        <f t="shared" si="16"/>
        <v>282000</v>
      </c>
      <c r="I32" s="113">
        <f t="shared" si="16"/>
        <v>281970</v>
      </c>
      <c r="J32" s="112">
        <f t="shared" si="16"/>
        <v>944000</v>
      </c>
      <c r="K32" s="113">
        <f t="shared" si="16"/>
        <v>766825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1226000</v>
      </c>
      <c r="Q32" s="113">
        <f>$I32      +$K32      +$M32      +$O32</f>
        <v>1048795</v>
      </c>
      <c r="R32" s="58">
        <f>IF(($H32      =0),0,((($J32      -$H32      )/$H32      )*100))</f>
        <v>234.75177304964538</v>
      </c>
      <c r="S32" s="59">
        <f>IF(($I32      =0),0,((($K32      -$I32      )/$I32      )*100))</f>
        <v>171.95269000248254</v>
      </c>
      <c r="T32" s="58">
        <f>IF($E32   =0,0,($P32   /$E32   )*100)</f>
        <v>47.390800154619249</v>
      </c>
      <c r="U32" s="60">
        <f>IF($E32   =0,0,($Q32   /$E32   )*100)</f>
        <v>40.540974101275609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2070000</v>
      </c>
      <c r="C34" s="108"/>
      <c r="D34" s="108"/>
      <c r="E34" s="108">
        <f>$B34      +$C34      +$D34</f>
        <v>2070000</v>
      </c>
      <c r="F34" s="109">
        <v>2070000</v>
      </c>
      <c r="G34" s="110">
        <v>1450000</v>
      </c>
      <c r="H34" s="109">
        <v>444000</v>
      </c>
      <c r="I34" s="110">
        <v>218604</v>
      </c>
      <c r="J34" s="109">
        <v>849000</v>
      </c>
      <c r="K34" s="110">
        <v>1316229</v>
      </c>
      <c r="L34" s="109"/>
      <c r="M34" s="110"/>
      <c r="N34" s="109"/>
      <c r="O34" s="110"/>
      <c r="P34" s="109">
        <f>$H34      +$J34      +$L34      +$N34</f>
        <v>1293000</v>
      </c>
      <c r="Q34" s="110">
        <f>$I34      +$K34      +$M34      +$O34</f>
        <v>1534833</v>
      </c>
      <c r="R34" s="54">
        <f>IF(($H34      =0),0,((($J34      -$H34      )/$H34      )*100))</f>
        <v>91.21621621621621</v>
      </c>
      <c r="S34" s="55">
        <f>IF(($I34      =0),0,((($K34      -$I34      )/$I34      )*100))</f>
        <v>502.10654882801782</v>
      </c>
      <c r="T34" s="54">
        <f>IF(($E34      =0),0,(($P34      /$E34      )*100))</f>
        <v>62.463768115942031</v>
      </c>
      <c r="U34" s="56">
        <f>IF(($E34      =0),0,(($Q34      /$E34      )*100))</f>
        <v>74.146521739130435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2070000</v>
      </c>
      <c r="C35" s="111">
        <f>C34</f>
        <v>0</v>
      </c>
      <c r="D35" s="111"/>
      <c r="E35" s="111">
        <f>$B35      +$C35      +$D35</f>
        <v>2070000</v>
      </c>
      <c r="F35" s="112">
        <f t="shared" ref="F35:O35" si="17">F34</f>
        <v>2070000</v>
      </c>
      <c r="G35" s="113">
        <f t="shared" si="17"/>
        <v>1450000</v>
      </c>
      <c r="H35" s="112">
        <f t="shared" si="17"/>
        <v>444000</v>
      </c>
      <c r="I35" s="113">
        <f t="shared" si="17"/>
        <v>218604</v>
      </c>
      <c r="J35" s="112">
        <f t="shared" si="17"/>
        <v>849000</v>
      </c>
      <c r="K35" s="113">
        <f t="shared" si="17"/>
        <v>1316229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1293000</v>
      </c>
      <c r="Q35" s="113">
        <f>$I35      +$K35      +$M35      +$O35</f>
        <v>1534833</v>
      </c>
      <c r="R35" s="58">
        <f>IF(($H35      =0),0,((($J35      -$H35      )/$H35      )*100))</f>
        <v>91.21621621621621</v>
      </c>
      <c r="S35" s="59">
        <f>IF(($I35      =0),0,((($K35      -$I35      )/$I35      )*100))</f>
        <v>502.10654882801782</v>
      </c>
      <c r="T35" s="58">
        <f>IF($E35   =0,0,($P35   /$E35   )*100)</f>
        <v>62.463768115942031</v>
      </c>
      <c r="U35" s="60">
        <f>IF($E35   =0,0,($Q35   /$E35   )*100)</f>
        <v>74.146521739130435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20010000</v>
      </c>
      <c r="I53" s="110">
        <v>18073061</v>
      </c>
      <c r="J53" s="109">
        <v>49990000</v>
      </c>
      <c r="K53" s="110">
        <v>76155221</v>
      </c>
      <c r="L53" s="109"/>
      <c r="M53" s="110"/>
      <c r="N53" s="109"/>
      <c r="O53" s="110"/>
      <c r="P53" s="109">
        <f t="shared" si="27"/>
        <v>70000000</v>
      </c>
      <c r="Q53" s="110">
        <f t="shared" si="28"/>
        <v>94228282</v>
      </c>
      <c r="R53" s="54">
        <f t="shared" si="29"/>
        <v>149.82508745627186</v>
      </c>
      <c r="S53" s="55">
        <f t="shared" si="30"/>
        <v>321.37422653528364</v>
      </c>
      <c r="T53" s="54">
        <f t="shared" si="31"/>
        <v>70</v>
      </c>
      <c r="U53" s="56">
        <f t="shared" si="32"/>
        <v>94.228281999999993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70000000</v>
      </c>
      <c r="H55" s="112">
        <f t="shared" si="33"/>
        <v>20010000</v>
      </c>
      <c r="I55" s="113">
        <f t="shared" si="33"/>
        <v>18073061</v>
      </c>
      <c r="J55" s="112">
        <f t="shared" si="33"/>
        <v>49990000</v>
      </c>
      <c r="K55" s="113">
        <f t="shared" si="33"/>
        <v>76155221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70000000</v>
      </c>
      <c r="Q55" s="113">
        <f t="shared" si="28"/>
        <v>94228282</v>
      </c>
      <c r="R55" s="58">
        <f t="shared" si="29"/>
        <v>149.82508745627186</v>
      </c>
      <c r="S55" s="59">
        <f t="shared" si="30"/>
        <v>321.37422653528364</v>
      </c>
      <c r="T55" s="58">
        <f>IF((+$E45+$E47+$E49+$E50+$E53) =0,0,(P55   /(+$E45+$E47+$E49+$E50+$E53) )*100)</f>
        <v>70</v>
      </c>
      <c r="U55" s="60">
        <f>IF((+$E45+$E47+$E49+$E50+$E53) =0,0,(Q55   /(+$E45+$E47+$E49+$E50+$E53) )*100)</f>
        <v>94.228281999999993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118468000</v>
      </c>
      <c r="C69" s="120">
        <f>SUM(C9:C16,C19:C25,C28:C31,C34,C37:C41,C44:C54,C57:C60,C63:C67)</f>
        <v>0</v>
      </c>
      <c r="D69" s="120"/>
      <c r="E69" s="120">
        <f t="shared" si="35"/>
        <v>118468000</v>
      </c>
      <c r="F69" s="121">
        <f t="shared" ref="F69:O69" si="43">SUM(F9:F16,F19:F25,F28:F31,F34,F37:F41,F44:F54,F57:F60,F63:F67)</f>
        <v>118468000</v>
      </c>
      <c r="G69" s="122">
        <f t="shared" si="43"/>
        <v>80064000</v>
      </c>
      <c r="H69" s="121">
        <f t="shared" si="43"/>
        <v>22111000</v>
      </c>
      <c r="I69" s="122">
        <f t="shared" si="43"/>
        <v>19777529</v>
      </c>
      <c r="J69" s="121">
        <f t="shared" si="43"/>
        <v>51975000</v>
      </c>
      <c r="K69" s="122">
        <f t="shared" si="43"/>
        <v>78618583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74086000</v>
      </c>
      <c r="Q69" s="122">
        <f t="shared" si="37"/>
        <v>98396112</v>
      </c>
      <c r="R69" s="67">
        <f t="shared" si="38"/>
        <v>135.06399529645878</v>
      </c>
      <c r="S69" s="68">
        <f t="shared" si="39"/>
        <v>297.51468952466206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62.536718776378429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83.057122598507618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48287000</v>
      </c>
      <c r="C71" s="108"/>
      <c r="D71" s="108"/>
      <c r="E71" s="108">
        <f>$B71      +$C71      +$D71</f>
        <v>48287000</v>
      </c>
      <c r="F71" s="109">
        <v>48287000</v>
      </c>
      <c r="G71" s="110">
        <v>36458000</v>
      </c>
      <c r="H71" s="109">
        <v>5715000</v>
      </c>
      <c r="I71" s="110">
        <v>4041310</v>
      </c>
      <c r="J71" s="109">
        <v>11472000</v>
      </c>
      <c r="K71" s="110">
        <v>12087246</v>
      </c>
      <c r="L71" s="109"/>
      <c r="M71" s="110"/>
      <c r="N71" s="109"/>
      <c r="O71" s="110"/>
      <c r="P71" s="109">
        <f>$H71      +$J71      +$L71      +$N71</f>
        <v>17187000</v>
      </c>
      <c r="Q71" s="110">
        <f>$I71      +$K71      +$M71      +$O71</f>
        <v>16128556</v>
      </c>
      <c r="R71" s="54">
        <f>IF(($H71      =0),0,((($J71      -$H71      )/$H71      )*100))</f>
        <v>100.73490813648294</v>
      </c>
      <c r="S71" s="55">
        <f>IF(($I71      =0),0,((($K71      -$I71      )/$I71      )*100))</f>
        <v>199.09227453474244</v>
      </c>
      <c r="T71" s="54">
        <f>IF(($E71      =0),0,(($P71      /$E71      )*100))</f>
        <v>35.593430944146462</v>
      </c>
      <c r="U71" s="56">
        <f>IF(($E71      =0),0,(($Q71      /$E71      )*100))</f>
        <v>33.401445523639907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48287000</v>
      </c>
      <c r="C73" s="117">
        <f>SUM(C71:C72)</f>
        <v>0</v>
      </c>
      <c r="D73" s="117"/>
      <c r="E73" s="117">
        <f>$B73      +$C73      +$D73</f>
        <v>48287000</v>
      </c>
      <c r="F73" s="118">
        <f t="shared" ref="F73:O73" si="44">SUM(F71:F72)</f>
        <v>48287000</v>
      </c>
      <c r="G73" s="119">
        <f t="shared" si="44"/>
        <v>36458000</v>
      </c>
      <c r="H73" s="118">
        <f t="shared" si="44"/>
        <v>5715000</v>
      </c>
      <c r="I73" s="119">
        <f t="shared" si="44"/>
        <v>4041310</v>
      </c>
      <c r="J73" s="118">
        <f t="shared" si="44"/>
        <v>11472000</v>
      </c>
      <c r="K73" s="119">
        <f t="shared" si="44"/>
        <v>12087246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17187000</v>
      </c>
      <c r="Q73" s="119">
        <f>$I73      +$K73      +$M73      +$O73</f>
        <v>16128556</v>
      </c>
      <c r="R73" s="63">
        <f>IF(($H73      =0),0,((($J73      -$H73      )/$H73      )*100))</f>
        <v>100.73490813648294</v>
      </c>
      <c r="S73" s="64">
        <f>IF(($I73      =0),0,((($K73      -$I73      )/$I73      )*100))</f>
        <v>199.09227453474244</v>
      </c>
      <c r="T73" s="63">
        <f>IF(($E71      =0),0,(($P71      /$E71      )*100))</f>
        <v>35.593430944146462</v>
      </c>
      <c r="U73" s="65">
        <f>IF($E71   =0,0,($Q71   /$E71 )*100)</f>
        <v>33.401445523639907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48287000</v>
      </c>
      <c r="C74" s="120">
        <f>SUM(C71:C72)</f>
        <v>0</v>
      </c>
      <c r="D74" s="120"/>
      <c r="E74" s="120">
        <f>$B74      +$C74      +$D74</f>
        <v>48287000</v>
      </c>
      <c r="F74" s="121">
        <f t="shared" ref="F74:O74" si="45">SUM(F71:F72)</f>
        <v>48287000</v>
      </c>
      <c r="G74" s="122">
        <f t="shared" si="45"/>
        <v>36458000</v>
      </c>
      <c r="H74" s="121">
        <f t="shared" si="45"/>
        <v>5715000</v>
      </c>
      <c r="I74" s="122">
        <f t="shared" si="45"/>
        <v>4041310</v>
      </c>
      <c r="J74" s="121">
        <f t="shared" si="45"/>
        <v>11472000</v>
      </c>
      <c r="K74" s="122">
        <f t="shared" si="45"/>
        <v>12087246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17187000</v>
      </c>
      <c r="Q74" s="122">
        <f>$I74      +$K74      +$M74      +$O74</f>
        <v>16128556</v>
      </c>
      <c r="R74" s="67">
        <f>IF(($H74      =0),0,((($J74      -$H74      )/$H74      )*100))</f>
        <v>100.73490813648294</v>
      </c>
      <c r="S74" s="68">
        <f>IF(($I74      =0),0,((($K74      -$I74      )/$I74      )*100))</f>
        <v>199.09227453474244</v>
      </c>
      <c r="T74" s="67">
        <f>IF(($E71      =0),0,(($P71      /$E71      )*100))</f>
        <v>35.593430944146462</v>
      </c>
      <c r="U74" s="71">
        <f>IF($E71   =0,0,($Q71   /$E71 )*100)</f>
        <v>33.401445523639907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166755000</v>
      </c>
      <c r="C75" s="120">
        <f>SUM(C9:C16,C19:C25,C28:C31,C34,C37:C41,C44:C54,C57:C60,C63:C67,C71:C72)</f>
        <v>0</v>
      </c>
      <c r="D75" s="120"/>
      <c r="E75" s="120">
        <f>$B75      +$C75      +$D75</f>
        <v>166755000</v>
      </c>
      <c r="F75" s="121">
        <f t="shared" ref="F75:O75" si="46">SUM(F9:F16,F19:F25,F28:F31,F34,F37:F41,F44:F54,F57:F60,F63:F67,F71:F72)</f>
        <v>166755000</v>
      </c>
      <c r="G75" s="122">
        <f t="shared" si="46"/>
        <v>116522000</v>
      </c>
      <c r="H75" s="121">
        <f t="shared" si="46"/>
        <v>27826000</v>
      </c>
      <c r="I75" s="122">
        <f t="shared" si="46"/>
        <v>23818839</v>
      </c>
      <c r="J75" s="121">
        <f t="shared" si="46"/>
        <v>63447000</v>
      </c>
      <c r="K75" s="122">
        <f t="shared" si="46"/>
        <v>90705829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91273000</v>
      </c>
      <c r="Q75" s="122">
        <f>$I75      +$K75      +$M75      +$O75</f>
        <v>114524668</v>
      </c>
      <c r="R75" s="67">
        <f>IF(($H75      =0),0,((($J75      -$H75      )/$H75      )*100))</f>
        <v>128.01336879177748</v>
      </c>
      <c r="S75" s="68">
        <f>IF(($I75      =0),0,((($K75      -$I75      )/$I75      )*100))</f>
        <v>280.81549230842023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54.734790561002669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68.678401247338911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8lhLcwSfXCFV1rbgSdyaXR8bASslJn6qrFALXLUWh9a86NU+s5SpfrEKwg2A6nC6+XTQaQv/2ql7fYuPZgCgQ==" saltValue="uQd0RWgVojrI2X/fWfPFx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1991000</v>
      </c>
      <c r="I10" s="110">
        <v>2024998</v>
      </c>
      <c r="J10" s="109">
        <v>84000</v>
      </c>
      <c r="K10" s="110">
        <v>83332</v>
      </c>
      <c r="L10" s="109"/>
      <c r="M10" s="110"/>
      <c r="N10" s="109"/>
      <c r="O10" s="110"/>
      <c r="P10" s="109">
        <f t="shared" ref="P10:P17" si="1">$H10      +$J10      +$L10      +$N10</f>
        <v>2075000</v>
      </c>
      <c r="Q10" s="110">
        <f t="shared" ref="Q10:Q17" si="2">$I10      +$K10      +$M10      +$O10</f>
        <v>2108330</v>
      </c>
      <c r="R10" s="54">
        <f t="shared" ref="R10:R17" si="3">IF(($H10      =0),0,((($J10      -$H10      )/$H10      )*100))</f>
        <v>-95.78101456554495</v>
      </c>
      <c r="S10" s="55">
        <f t="shared" ref="S10:S17" si="4">IF(($I10      =0),0,((($K10      -$I10      )/$I10      )*100))</f>
        <v>-95.884835441812783</v>
      </c>
      <c r="T10" s="54">
        <f t="shared" ref="T10:T16" si="5">IF(($E10      =0),0,(($P10      /$E10      )*100))</f>
        <v>69.166666666666671</v>
      </c>
      <c r="U10" s="56">
        <f t="shared" ref="U10:U16" si="6">IF(($E10      =0),0,(($Q10      /$E10      )*100))</f>
        <v>70.277666666666676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1991000</v>
      </c>
      <c r="I17" s="113">
        <f t="shared" si="7"/>
        <v>2024998</v>
      </c>
      <c r="J17" s="112">
        <f t="shared" si="7"/>
        <v>84000</v>
      </c>
      <c r="K17" s="113">
        <f t="shared" si="7"/>
        <v>83332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2075000</v>
      </c>
      <c r="Q17" s="113">
        <f t="shared" si="2"/>
        <v>2108330</v>
      </c>
      <c r="R17" s="58">
        <f t="shared" si="3"/>
        <v>-95.78101456554495</v>
      </c>
      <c r="S17" s="59">
        <f t="shared" si="4"/>
        <v>-95.884835441812783</v>
      </c>
      <c r="T17" s="58">
        <f>IF((SUM($E9:$E14))=0,0,(P17/(SUM($E9:$E14))*100))</f>
        <v>69.166666666666671</v>
      </c>
      <c r="U17" s="60">
        <f>IF((SUM($E9:$E14))=0,0,(Q17/(SUM($E9:$E14))*100))</f>
        <v>70.277666666666676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1487000</v>
      </c>
      <c r="C34" s="108"/>
      <c r="D34" s="108"/>
      <c r="E34" s="108">
        <f>$B34      +$C34      +$D34</f>
        <v>1487000</v>
      </c>
      <c r="F34" s="109">
        <v>1487000</v>
      </c>
      <c r="G34" s="110">
        <v>1041000</v>
      </c>
      <c r="H34" s="109">
        <v>190000</v>
      </c>
      <c r="I34" s="110">
        <v>-2295244</v>
      </c>
      <c r="J34" s="109">
        <v>96000</v>
      </c>
      <c r="K34" s="110">
        <v>4593760</v>
      </c>
      <c r="L34" s="109"/>
      <c r="M34" s="110"/>
      <c r="N34" s="109"/>
      <c r="O34" s="110"/>
      <c r="P34" s="109">
        <f>$H34      +$J34      +$L34      +$N34</f>
        <v>286000</v>
      </c>
      <c r="Q34" s="110">
        <f>$I34      +$K34      +$M34      +$O34</f>
        <v>2298516</v>
      </c>
      <c r="R34" s="54">
        <f>IF(($H34      =0),0,((($J34      -$H34      )/$H34      )*100))</f>
        <v>-49.473684210526315</v>
      </c>
      <c r="S34" s="55">
        <f>IF(($I34      =0),0,((($K34      -$I34      )/$I34      )*100))</f>
        <v>-300.14255564985683</v>
      </c>
      <c r="T34" s="54">
        <f>IF(($E34      =0),0,(($P34      /$E34      )*100))</f>
        <v>19.233355749831876</v>
      </c>
      <c r="U34" s="56">
        <f>IF(($E34      =0),0,(($Q34      /$E34      )*100))</f>
        <v>154.57404169468728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1487000</v>
      </c>
      <c r="C35" s="111">
        <f>C34</f>
        <v>0</v>
      </c>
      <c r="D35" s="111"/>
      <c r="E35" s="111">
        <f>$B35      +$C35      +$D35</f>
        <v>1487000</v>
      </c>
      <c r="F35" s="112">
        <f t="shared" ref="F35:O35" si="17">F34</f>
        <v>1487000</v>
      </c>
      <c r="G35" s="113">
        <f t="shared" si="17"/>
        <v>1041000</v>
      </c>
      <c r="H35" s="112">
        <f t="shared" si="17"/>
        <v>190000</v>
      </c>
      <c r="I35" s="113">
        <f t="shared" si="17"/>
        <v>-2295244</v>
      </c>
      <c r="J35" s="112">
        <f t="shared" si="17"/>
        <v>96000</v>
      </c>
      <c r="K35" s="113">
        <f t="shared" si="17"/>
        <v>4593760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286000</v>
      </c>
      <c r="Q35" s="113">
        <f>$I35      +$K35      +$M35      +$O35</f>
        <v>2298516</v>
      </c>
      <c r="R35" s="58">
        <f>IF(($H35      =0),0,((($J35      -$H35      )/$H35      )*100))</f>
        <v>-49.473684210526315</v>
      </c>
      <c r="S35" s="59">
        <f>IF(($I35      =0),0,((($K35      -$I35      )/$I35      )*100))</f>
        <v>-300.14255564985683</v>
      </c>
      <c r="T35" s="58">
        <f>IF($E35   =0,0,($P35   /$E35   )*100)</f>
        <v>19.233355749831876</v>
      </c>
      <c r="U35" s="60">
        <f>IF($E35   =0,0,($Q35   /$E35   )*100)</f>
        <v>154.57404169468728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1206000</v>
      </c>
      <c r="C38" s="108"/>
      <c r="D38" s="108"/>
      <c r="E38" s="108">
        <f t="shared" si="18"/>
        <v>1206000</v>
      </c>
      <c r="F38" s="109">
        <v>1096000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1206000</v>
      </c>
      <c r="C42" s="111">
        <f>SUM(C37:C41)</f>
        <v>0</v>
      </c>
      <c r="D42" s="111"/>
      <c r="E42" s="111">
        <f t="shared" si="18"/>
        <v>1206000</v>
      </c>
      <c r="F42" s="112">
        <f t="shared" ref="F42:O42" si="25">SUM(F37:F41)</f>
        <v>1096000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5693000</v>
      </c>
      <c r="C69" s="120">
        <f>SUM(C9:C16,C19:C25,C28:C31,C34,C37:C41,C44:C54,C57:C60,C63:C67)</f>
        <v>0</v>
      </c>
      <c r="D69" s="120"/>
      <c r="E69" s="120">
        <f t="shared" si="35"/>
        <v>5693000</v>
      </c>
      <c r="F69" s="121">
        <f t="shared" ref="F69:O69" si="43">SUM(F9:F16,F19:F25,F28:F31,F34,F37:F41,F44:F54,F57:F60,F63:F67)</f>
        <v>5583000</v>
      </c>
      <c r="G69" s="122">
        <f t="shared" si="43"/>
        <v>4041000</v>
      </c>
      <c r="H69" s="121">
        <f t="shared" si="43"/>
        <v>2181000</v>
      </c>
      <c r="I69" s="122">
        <f t="shared" si="43"/>
        <v>-270246</v>
      </c>
      <c r="J69" s="121">
        <f t="shared" si="43"/>
        <v>180000</v>
      </c>
      <c r="K69" s="122">
        <f t="shared" si="43"/>
        <v>4677092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2361000</v>
      </c>
      <c r="Q69" s="122">
        <f t="shared" si="37"/>
        <v>4406846</v>
      </c>
      <c r="R69" s="67">
        <f t="shared" si="38"/>
        <v>-91.746905089408529</v>
      </c>
      <c r="S69" s="68">
        <f t="shared" si="39"/>
        <v>-1830.6794550150603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52.618676175618454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98.213639402718968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21420000</v>
      </c>
      <c r="C71" s="108"/>
      <c r="D71" s="108"/>
      <c r="E71" s="108">
        <f>$B71      +$C71      +$D71</f>
        <v>21420000</v>
      </c>
      <c r="F71" s="109">
        <v>21420000</v>
      </c>
      <c r="G71" s="110">
        <v>19000000</v>
      </c>
      <c r="H71" s="109">
        <v>4038000</v>
      </c>
      <c r="I71" s="110">
        <v>5279170</v>
      </c>
      <c r="J71" s="109">
        <v>9681000</v>
      </c>
      <c r="K71" s="110">
        <v>3883795</v>
      </c>
      <c r="L71" s="109"/>
      <c r="M71" s="110"/>
      <c r="N71" s="109"/>
      <c r="O71" s="110"/>
      <c r="P71" s="109">
        <f>$H71      +$J71      +$L71      +$N71</f>
        <v>13719000</v>
      </c>
      <c r="Q71" s="110">
        <f>$I71      +$K71      +$M71      +$O71</f>
        <v>9162965</v>
      </c>
      <c r="R71" s="54">
        <f>IF(($H71      =0),0,((($J71      -$H71      )/$H71      )*100))</f>
        <v>139.74739970282317</v>
      </c>
      <c r="S71" s="55">
        <f>IF(($I71      =0),0,((($K71      -$I71      )/$I71      )*100))</f>
        <v>-26.43171180318118</v>
      </c>
      <c r="T71" s="54">
        <f>IF(($E71      =0),0,(($P71      /$E71      )*100))</f>
        <v>64.047619047619037</v>
      </c>
      <c r="U71" s="56">
        <f>IF(($E71      =0),0,(($Q71      /$E71      )*100))</f>
        <v>42.777614379084966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21420000</v>
      </c>
      <c r="C73" s="117">
        <f>SUM(C71:C72)</f>
        <v>0</v>
      </c>
      <c r="D73" s="117"/>
      <c r="E73" s="117">
        <f>$B73      +$C73      +$D73</f>
        <v>21420000</v>
      </c>
      <c r="F73" s="118">
        <f t="shared" ref="F73:O73" si="44">SUM(F71:F72)</f>
        <v>21420000</v>
      </c>
      <c r="G73" s="119">
        <f t="shared" si="44"/>
        <v>19000000</v>
      </c>
      <c r="H73" s="118">
        <f t="shared" si="44"/>
        <v>4038000</v>
      </c>
      <c r="I73" s="119">
        <f t="shared" si="44"/>
        <v>5279170</v>
      </c>
      <c r="J73" s="118">
        <f t="shared" si="44"/>
        <v>9681000</v>
      </c>
      <c r="K73" s="119">
        <f t="shared" si="44"/>
        <v>3883795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13719000</v>
      </c>
      <c r="Q73" s="119">
        <f>$I73      +$K73      +$M73      +$O73</f>
        <v>9162965</v>
      </c>
      <c r="R73" s="63">
        <f>IF(($H73      =0),0,((($J73      -$H73      )/$H73      )*100))</f>
        <v>139.74739970282317</v>
      </c>
      <c r="S73" s="64">
        <f>IF(($I73      =0),0,((($K73      -$I73      )/$I73      )*100))</f>
        <v>-26.43171180318118</v>
      </c>
      <c r="T73" s="63">
        <f>IF(($E71      =0),0,(($P71      /$E71      )*100))</f>
        <v>64.047619047619037</v>
      </c>
      <c r="U73" s="65">
        <f>IF($E71   =0,0,($Q71   /$E71 )*100)</f>
        <v>42.777614379084966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21420000</v>
      </c>
      <c r="C74" s="120">
        <f>SUM(C71:C72)</f>
        <v>0</v>
      </c>
      <c r="D74" s="120"/>
      <c r="E74" s="120">
        <f>$B74      +$C74      +$D74</f>
        <v>21420000</v>
      </c>
      <c r="F74" s="121">
        <f t="shared" ref="F74:O74" si="45">SUM(F71:F72)</f>
        <v>21420000</v>
      </c>
      <c r="G74" s="122">
        <f t="shared" si="45"/>
        <v>19000000</v>
      </c>
      <c r="H74" s="121">
        <f t="shared" si="45"/>
        <v>4038000</v>
      </c>
      <c r="I74" s="122">
        <f t="shared" si="45"/>
        <v>5279170</v>
      </c>
      <c r="J74" s="121">
        <f t="shared" si="45"/>
        <v>9681000</v>
      </c>
      <c r="K74" s="122">
        <f t="shared" si="45"/>
        <v>3883795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13719000</v>
      </c>
      <c r="Q74" s="122">
        <f>$I74      +$K74      +$M74      +$O74</f>
        <v>9162965</v>
      </c>
      <c r="R74" s="67">
        <f>IF(($H74      =0),0,((($J74      -$H74      )/$H74      )*100))</f>
        <v>139.74739970282317</v>
      </c>
      <c r="S74" s="68">
        <f>IF(($I74      =0),0,((($K74      -$I74      )/$I74      )*100))</f>
        <v>-26.43171180318118</v>
      </c>
      <c r="T74" s="67">
        <f>IF(($E71      =0),0,(($P71      /$E71      )*100))</f>
        <v>64.047619047619037</v>
      </c>
      <c r="U74" s="71">
        <f>IF($E71   =0,0,($Q71   /$E71 )*100)</f>
        <v>42.777614379084966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27113000</v>
      </c>
      <c r="C75" s="120">
        <f>SUM(C9:C16,C19:C25,C28:C31,C34,C37:C41,C44:C54,C57:C60,C63:C67,C71:C72)</f>
        <v>0</v>
      </c>
      <c r="D75" s="120"/>
      <c r="E75" s="120">
        <f>$B75      +$C75      +$D75</f>
        <v>27113000</v>
      </c>
      <c r="F75" s="121">
        <f t="shared" ref="F75:O75" si="46">SUM(F9:F16,F19:F25,F28:F31,F34,F37:F41,F44:F54,F57:F60,F63:F67,F71:F72)</f>
        <v>27003000</v>
      </c>
      <c r="G75" s="122">
        <f t="shared" si="46"/>
        <v>23041000</v>
      </c>
      <c r="H75" s="121">
        <f t="shared" si="46"/>
        <v>6219000</v>
      </c>
      <c r="I75" s="122">
        <f t="shared" si="46"/>
        <v>5008924</v>
      </c>
      <c r="J75" s="121">
        <f t="shared" si="46"/>
        <v>9861000</v>
      </c>
      <c r="K75" s="122">
        <f t="shared" si="46"/>
        <v>8560887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16080000</v>
      </c>
      <c r="Q75" s="122">
        <f>$I75      +$K75      +$M75      +$O75</f>
        <v>13569811</v>
      </c>
      <c r="R75" s="67">
        <f>IF(($H75      =0),0,((($J75      -$H75      )/$H75      )*100))</f>
        <v>58.562469850458278</v>
      </c>
      <c r="S75" s="68">
        <f>IF(($I75      =0),0,((($K75      -$I75      )/$I75      )*100))</f>
        <v>70.912695021924861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62.068166904697577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52.378936194850809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l/ZJYqLol4aCKmODvSIHe7bRfprLkUhkvoDuQjqGs7gpzsdJI3UiZ2xuVeS6H5YTZK6KBtm7mZnFYhOYt1m9w==" saltValue="9RWUzgb9Up8KA1FG4CzXa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104000</v>
      </c>
      <c r="I10" s="110">
        <v>103935</v>
      </c>
      <c r="J10" s="109">
        <v>473000</v>
      </c>
      <c r="K10" s="110">
        <v>472132</v>
      </c>
      <c r="L10" s="109"/>
      <c r="M10" s="110"/>
      <c r="N10" s="109"/>
      <c r="O10" s="110"/>
      <c r="P10" s="109">
        <f t="shared" ref="P10:P17" si="1">$H10      +$J10      +$L10      +$N10</f>
        <v>577000</v>
      </c>
      <c r="Q10" s="110">
        <f t="shared" ref="Q10:Q17" si="2">$I10      +$K10      +$M10      +$O10</f>
        <v>576067</v>
      </c>
      <c r="R10" s="54">
        <f t="shared" ref="R10:R17" si="3">IF(($H10      =0),0,((($J10      -$H10      )/$H10      )*100))</f>
        <v>354.80769230769226</v>
      </c>
      <c r="S10" s="55">
        <f t="shared" ref="S10:S17" si="4">IF(($I10      =0),0,((($K10      -$I10      )/$I10      )*100))</f>
        <v>354.25698754028963</v>
      </c>
      <c r="T10" s="54">
        <f t="shared" ref="T10:T16" si="5">IF(($E10      =0),0,(($P10      /$E10      )*100))</f>
        <v>28.849999999999998</v>
      </c>
      <c r="U10" s="56">
        <f t="shared" ref="U10:U16" si="6">IF(($E10      =0),0,(($Q10      /$E10      )*100))</f>
        <v>28.803349999999998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104000</v>
      </c>
      <c r="I17" s="113">
        <f t="shared" si="7"/>
        <v>103935</v>
      </c>
      <c r="J17" s="112">
        <f t="shared" si="7"/>
        <v>473000</v>
      </c>
      <c r="K17" s="113">
        <f t="shared" si="7"/>
        <v>472132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577000</v>
      </c>
      <c r="Q17" s="113">
        <f t="shared" si="2"/>
        <v>576067</v>
      </c>
      <c r="R17" s="58">
        <f t="shared" si="3"/>
        <v>354.80769230769226</v>
      </c>
      <c r="S17" s="59">
        <f t="shared" si="4"/>
        <v>354.25698754028963</v>
      </c>
      <c r="T17" s="58">
        <f>IF((SUM($E9:$E14))=0,0,(P17/(SUM($E9:$E14))*100))</f>
        <v>28.849999999999998</v>
      </c>
      <c r="U17" s="60">
        <f>IF((SUM($E9:$E14))=0,0,(Q17/(SUM($E9:$E14))*100))</f>
        <v>28.803349999999998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1385000</v>
      </c>
      <c r="C34" s="108"/>
      <c r="D34" s="108"/>
      <c r="E34" s="108">
        <f>$B34      +$C34      +$D34</f>
        <v>1385000</v>
      </c>
      <c r="F34" s="109">
        <v>1385000</v>
      </c>
      <c r="G34" s="110">
        <v>969000</v>
      </c>
      <c r="H34" s="109">
        <v>346000</v>
      </c>
      <c r="I34" s="110">
        <v>300870</v>
      </c>
      <c r="J34" s="109">
        <v>514000</v>
      </c>
      <c r="K34" s="110"/>
      <c r="L34" s="109"/>
      <c r="M34" s="110"/>
      <c r="N34" s="109"/>
      <c r="O34" s="110"/>
      <c r="P34" s="109">
        <f>$H34      +$J34      +$L34      +$N34</f>
        <v>860000</v>
      </c>
      <c r="Q34" s="110">
        <f>$I34      +$K34      +$M34      +$O34</f>
        <v>300870</v>
      </c>
      <c r="R34" s="54">
        <f>IF(($H34      =0),0,((($J34      -$H34      )/$H34      )*100))</f>
        <v>48.554913294797686</v>
      </c>
      <c r="S34" s="55">
        <f>IF(($I34      =0),0,((($K34      -$I34      )/$I34      )*100))</f>
        <v>-100</v>
      </c>
      <c r="T34" s="54">
        <f>IF(($E34      =0),0,(($P34      /$E34      )*100))</f>
        <v>62.093862815884485</v>
      </c>
      <c r="U34" s="56">
        <f>IF(($E34      =0),0,(($Q34      /$E34      )*100))</f>
        <v>21.723465703971119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1385000</v>
      </c>
      <c r="C35" s="111">
        <f>C34</f>
        <v>0</v>
      </c>
      <c r="D35" s="111"/>
      <c r="E35" s="111">
        <f>$B35      +$C35      +$D35</f>
        <v>1385000</v>
      </c>
      <c r="F35" s="112">
        <f t="shared" ref="F35:O35" si="17">F34</f>
        <v>1385000</v>
      </c>
      <c r="G35" s="113">
        <f t="shared" si="17"/>
        <v>969000</v>
      </c>
      <c r="H35" s="112">
        <f t="shared" si="17"/>
        <v>346000</v>
      </c>
      <c r="I35" s="113">
        <f t="shared" si="17"/>
        <v>300870</v>
      </c>
      <c r="J35" s="112">
        <f t="shared" si="17"/>
        <v>514000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860000</v>
      </c>
      <c r="Q35" s="113">
        <f>$I35      +$K35      +$M35      +$O35</f>
        <v>300870</v>
      </c>
      <c r="R35" s="58">
        <f>IF(($H35      =0),0,((($J35      -$H35      )/$H35      )*100))</f>
        <v>48.554913294797686</v>
      </c>
      <c r="S35" s="59">
        <f>IF(($I35      =0),0,((($K35      -$I35      )/$I35      )*100))</f>
        <v>-100</v>
      </c>
      <c r="T35" s="58">
        <f>IF($E35   =0,0,($P35   /$E35   )*100)</f>
        <v>62.093862815884485</v>
      </c>
      <c r="U35" s="60">
        <f>IF($E35   =0,0,($Q35   /$E35   )*100)</f>
        <v>21.723465703971119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4451000</v>
      </c>
      <c r="C37" s="108"/>
      <c r="D37" s="108"/>
      <c r="E37" s="108">
        <f t="shared" ref="E37:E42" si="18">$B37      +$C37      +$D37</f>
        <v>4451000</v>
      </c>
      <c r="F37" s="109">
        <v>4451000</v>
      </c>
      <c r="G37" s="110">
        <v>2890000</v>
      </c>
      <c r="H37" s="109"/>
      <c r="I37" s="110"/>
      <c r="J37" s="109">
        <v>1183000</v>
      </c>
      <c r="K37" s="110"/>
      <c r="L37" s="109"/>
      <c r="M37" s="110"/>
      <c r="N37" s="109"/>
      <c r="O37" s="110"/>
      <c r="P37" s="109">
        <f t="shared" ref="P37:P42" si="19">$H37      +$J37      +$L37      +$N37</f>
        <v>1183000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26.578297011907438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22146000</v>
      </c>
      <c r="C38" s="108"/>
      <c r="D38" s="108"/>
      <c r="E38" s="108">
        <f t="shared" si="18"/>
        <v>22146000</v>
      </c>
      <c r="F38" s="109">
        <v>20135000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26597000</v>
      </c>
      <c r="C42" s="111">
        <f>SUM(C37:C41)</f>
        <v>0</v>
      </c>
      <c r="D42" s="111"/>
      <c r="E42" s="111">
        <f t="shared" si="18"/>
        <v>26597000</v>
      </c>
      <c r="F42" s="112">
        <f t="shared" ref="F42:O42" si="25">SUM(F37:F41)</f>
        <v>24586000</v>
      </c>
      <c r="G42" s="113">
        <f t="shared" si="25"/>
        <v>2890000</v>
      </c>
      <c r="H42" s="112">
        <f t="shared" si="25"/>
        <v>0</v>
      </c>
      <c r="I42" s="113">
        <f t="shared" si="25"/>
        <v>0</v>
      </c>
      <c r="J42" s="112">
        <f t="shared" si="25"/>
        <v>1183000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1183000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26.578297011907438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29982000</v>
      </c>
      <c r="C69" s="120">
        <f>SUM(C9:C16,C19:C25,C28:C31,C34,C37:C41,C44:C54,C57:C60,C63:C67)</f>
        <v>0</v>
      </c>
      <c r="D69" s="120"/>
      <c r="E69" s="120">
        <f t="shared" si="35"/>
        <v>29982000</v>
      </c>
      <c r="F69" s="121">
        <f t="shared" ref="F69:O69" si="43">SUM(F9:F16,F19:F25,F28:F31,F34,F37:F41,F44:F54,F57:F60,F63:F67)</f>
        <v>27971000</v>
      </c>
      <c r="G69" s="122">
        <f t="shared" si="43"/>
        <v>5859000</v>
      </c>
      <c r="H69" s="121">
        <f t="shared" si="43"/>
        <v>450000</v>
      </c>
      <c r="I69" s="122">
        <f t="shared" si="43"/>
        <v>404805</v>
      </c>
      <c r="J69" s="121">
        <f t="shared" si="43"/>
        <v>2170000</v>
      </c>
      <c r="K69" s="122">
        <f t="shared" si="43"/>
        <v>472132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2620000</v>
      </c>
      <c r="Q69" s="122">
        <f t="shared" si="37"/>
        <v>876937</v>
      </c>
      <c r="R69" s="67">
        <f t="shared" si="38"/>
        <v>382.22222222222223</v>
      </c>
      <c r="S69" s="68">
        <f t="shared" si="39"/>
        <v>16.631958597349342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33.43542623787647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11.191130678917816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37328000</v>
      </c>
      <c r="C71" s="108"/>
      <c r="D71" s="108"/>
      <c r="E71" s="108">
        <f>$B71      +$C71      +$D71</f>
        <v>37328000</v>
      </c>
      <c r="F71" s="109">
        <v>37328000</v>
      </c>
      <c r="G71" s="110">
        <v>35150000</v>
      </c>
      <c r="H71" s="109">
        <v>12120000</v>
      </c>
      <c r="I71" s="110">
        <v>11986278</v>
      </c>
      <c r="J71" s="109">
        <v>8377000</v>
      </c>
      <c r="K71" s="110">
        <v>8491963</v>
      </c>
      <c r="L71" s="109"/>
      <c r="M71" s="110"/>
      <c r="N71" s="109"/>
      <c r="O71" s="110"/>
      <c r="P71" s="109">
        <f>$H71      +$J71      +$L71      +$N71</f>
        <v>20497000</v>
      </c>
      <c r="Q71" s="110">
        <f>$I71      +$K71      +$M71      +$O71</f>
        <v>20478241</v>
      </c>
      <c r="R71" s="54">
        <f>IF(($H71      =0),0,((($J71      -$H71      )/$H71      )*100))</f>
        <v>-30.882838283828384</v>
      </c>
      <c r="S71" s="55">
        <f>IF(($I71      =0),0,((($K71      -$I71      )/$I71      )*100))</f>
        <v>-29.152627696437545</v>
      </c>
      <c r="T71" s="54">
        <f>IF(($E71      =0),0,(($P71      /$E71      )*100))</f>
        <v>54.910522931847403</v>
      </c>
      <c r="U71" s="56">
        <f>IF(($E71      =0),0,(($Q71      /$E71      )*100))</f>
        <v>54.86026843120446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37328000</v>
      </c>
      <c r="C73" s="117">
        <f>SUM(C71:C72)</f>
        <v>0</v>
      </c>
      <c r="D73" s="117"/>
      <c r="E73" s="117">
        <f>$B73      +$C73      +$D73</f>
        <v>37328000</v>
      </c>
      <c r="F73" s="118">
        <f t="shared" ref="F73:O73" si="44">SUM(F71:F72)</f>
        <v>37328000</v>
      </c>
      <c r="G73" s="119">
        <f t="shared" si="44"/>
        <v>35150000</v>
      </c>
      <c r="H73" s="118">
        <f t="shared" si="44"/>
        <v>12120000</v>
      </c>
      <c r="I73" s="119">
        <f t="shared" si="44"/>
        <v>11986278</v>
      </c>
      <c r="J73" s="118">
        <f t="shared" si="44"/>
        <v>8377000</v>
      </c>
      <c r="K73" s="119">
        <f t="shared" si="44"/>
        <v>8491963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20497000</v>
      </c>
      <c r="Q73" s="119">
        <f>$I73      +$K73      +$M73      +$O73</f>
        <v>20478241</v>
      </c>
      <c r="R73" s="63">
        <f>IF(($H73      =0),0,((($J73      -$H73      )/$H73      )*100))</f>
        <v>-30.882838283828384</v>
      </c>
      <c r="S73" s="64">
        <f>IF(($I73      =0),0,((($K73      -$I73      )/$I73      )*100))</f>
        <v>-29.152627696437545</v>
      </c>
      <c r="T73" s="63">
        <f>IF(($E71      =0),0,(($P71      /$E71      )*100))</f>
        <v>54.910522931847403</v>
      </c>
      <c r="U73" s="65">
        <f>IF($E71   =0,0,($Q71   /$E71 )*100)</f>
        <v>54.86026843120446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37328000</v>
      </c>
      <c r="C74" s="120">
        <f>SUM(C71:C72)</f>
        <v>0</v>
      </c>
      <c r="D74" s="120"/>
      <c r="E74" s="120">
        <f>$B74      +$C74      +$D74</f>
        <v>37328000</v>
      </c>
      <c r="F74" s="121">
        <f t="shared" ref="F74:O74" si="45">SUM(F71:F72)</f>
        <v>37328000</v>
      </c>
      <c r="G74" s="122">
        <f t="shared" si="45"/>
        <v>35150000</v>
      </c>
      <c r="H74" s="121">
        <f t="shared" si="45"/>
        <v>12120000</v>
      </c>
      <c r="I74" s="122">
        <f t="shared" si="45"/>
        <v>11986278</v>
      </c>
      <c r="J74" s="121">
        <f t="shared" si="45"/>
        <v>8377000</v>
      </c>
      <c r="K74" s="122">
        <f t="shared" si="45"/>
        <v>8491963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20497000</v>
      </c>
      <c r="Q74" s="122">
        <f>$I74      +$K74      +$M74      +$O74</f>
        <v>20478241</v>
      </c>
      <c r="R74" s="67">
        <f>IF(($H74      =0),0,((($J74      -$H74      )/$H74      )*100))</f>
        <v>-30.882838283828384</v>
      </c>
      <c r="S74" s="68">
        <f>IF(($I74      =0),0,((($K74      -$I74      )/$I74      )*100))</f>
        <v>-29.152627696437545</v>
      </c>
      <c r="T74" s="67">
        <f>IF(($E71      =0),0,(($P71      /$E71      )*100))</f>
        <v>54.910522931847403</v>
      </c>
      <c r="U74" s="71">
        <f>IF($E71   =0,0,($Q71   /$E71 )*100)</f>
        <v>54.86026843120446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67310000</v>
      </c>
      <c r="C75" s="120">
        <f>SUM(C9:C16,C19:C25,C28:C31,C34,C37:C41,C44:C54,C57:C60,C63:C67,C71:C72)</f>
        <v>0</v>
      </c>
      <c r="D75" s="120"/>
      <c r="E75" s="120">
        <f>$B75      +$C75      +$D75</f>
        <v>67310000</v>
      </c>
      <c r="F75" s="121">
        <f t="shared" ref="F75:O75" si="46">SUM(F9:F16,F19:F25,F28:F31,F34,F37:F41,F44:F54,F57:F60,F63:F67,F71:F72)</f>
        <v>65299000</v>
      </c>
      <c r="G75" s="122">
        <f t="shared" si="46"/>
        <v>41009000</v>
      </c>
      <c r="H75" s="121">
        <f t="shared" si="46"/>
        <v>12570000</v>
      </c>
      <c r="I75" s="122">
        <f t="shared" si="46"/>
        <v>12391083</v>
      </c>
      <c r="J75" s="121">
        <f t="shared" si="46"/>
        <v>10547000</v>
      </c>
      <c r="K75" s="122">
        <f t="shared" si="46"/>
        <v>8964095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23117000</v>
      </c>
      <c r="Q75" s="122">
        <f>$I75      +$K75      +$M75      +$O75</f>
        <v>21355178</v>
      </c>
      <c r="R75" s="67">
        <f>IF(($H75      =0),0,((($J75      -$H75      )/$H75      )*100))</f>
        <v>-16.093874303898168</v>
      </c>
      <c r="S75" s="68">
        <f>IF(($I75      =0),0,((($K75      -$I75      )/$I75      )*100))</f>
        <v>-27.656888425329729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51.184571782835889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47.283628553715353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uZae+wVhCWg8WmmgsWi5aNC17yaz9fZfSTpE7P9MN2vCDlxBuRG1qmpz6o7QsjTV+fIHELAjeugc603frFiCHQ==" saltValue="o6wRlOewxqauGSQKm0Nq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1926000</v>
      </c>
      <c r="I10" s="110">
        <v>1926031</v>
      </c>
      <c r="J10" s="109">
        <v>446000</v>
      </c>
      <c r="K10" s="110">
        <v>481784</v>
      </c>
      <c r="L10" s="109"/>
      <c r="M10" s="110"/>
      <c r="N10" s="109"/>
      <c r="O10" s="110"/>
      <c r="P10" s="109">
        <f t="shared" ref="P10:P17" si="1">$H10      +$J10      +$L10      +$N10</f>
        <v>2372000</v>
      </c>
      <c r="Q10" s="110">
        <f t="shared" ref="Q10:Q17" si="2">$I10      +$K10      +$M10      +$O10</f>
        <v>2407815</v>
      </c>
      <c r="R10" s="54">
        <f t="shared" ref="R10:R17" si="3">IF(($H10      =0),0,((($J10      -$H10      )/$H10      )*100))</f>
        <v>-76.84319833852544</v>
      </c>
      <c r="S10" s="55">
        <f t="shared" ref="S10:S17" si="4">IF(($I10      =0),0,((($K10      -$I10      )/$I10      )*100))</f>
        <v>-74.9856570325192</v>
      </c>
      <c r="T10" s="54">
        <f t="shared" ref="T10:T16" si="5">IF(($E10      =0),0,(($P10      /$E10      )*100))</f>
        <v>79.066666666666663</v>
      </c>
      <c r="U10" s="56">
        <f t="shared" ref="U10:U16" si="6">IF(($E10      =0),0,(($Q10      /$E10      )*100))</f>
        <v>80.260500000000008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1926000</v>
      </c>
      <c r="I17" s="113">
        <f t="shared" si="7"/>
        <v>1926031</v>
      </c>
      <c r="J17" s="112">
        <f t="shared" si="7"/>
        <v>446000</v>
      </c>
      <c r="K17" s="113">
        <f t="shared" si="7"/>
        <v>481784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2372000</v>
      </c>
      <c r="Q17" s="113">
        <f t="shared" si="2"/>
        <v>2407815</v>
      </c>
      <c r="R17" s="58">
        <f t="shared" si="3"/>
        <v>-76.84319833852544</v>
      </c>
      <c r="S17" s="59">
        <f t="shared" si="4"/>
        <v>-74.9856570325192</v>
      </c>
      <c r="T17" s="58">
        <f>IF((SUM($E9:$E14))=0,0,(P17/(SUM($E9:$E14))*100))</f>
        <v>79.066666666666663</v>
      </c>
      <c r="U17" s="60">
        <f>IF((SUM($E9:$E14))=0,0,(Q17/(SUM($E9:$E14))*100))</f>
        <v>80.260500000000008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2170000</v>
      </c>
      <c r="C34" s="108"/>
      <c r="D34" s="108"/>
      <c r="E34" s="108">
        <f>$B34      +$C34      +$D34</f>
        <v>2170000</v>
      </c>
      <c r="F34" s="109">
        <v>2170000</v>
      </c>
      <c r="G34" s="110">
        <v>1520000</v>
      </c>
      <c r="H34" s="109">
        <v>543000</v>
      </c>
      <c r="I34" s="110">
        <v>729591</v>
      </c>
      <c r="J34" s="109">
        <v>501000</v>
      </c>
      <c r="K34" s="110">
        <v>500937</v>
      </c>
      <c r="L34" s="109"/>
      <c r="M34" s="110"/>
      <c r="N34" s="109"/>
      <c r="O34" s="110"/>
      <c r="P34" s="109">
        <f>$H34      +$J34      +$L34      +$N34</f>
        <v>1044000</v>
      </c>
      <c r="Q34" s="110">
        <f>$I34      +$K34      +$M34      +$O34</f>
        <v>1230528</v>
      </c>
      <c r="R34" s="54">
        <f>IF(($H34      =0),0,((($J34      -$H34      )/$H34      )*100))</f>
        <v>-7.7348066298342539</v>
      </c>
      <c r="S34" s="55">
        <f>IF(($I34      =0),0,((($K34      -$I34      )/$I34      )*100))</f>
        <v>-31.340024753594818</v>
      </c>
      <c r="T34" s="54">
        <f>IF(($E34      =0),0,(($P34      /$E34      )*100))</f>
        <v>48.110599078341018</v>
      </c>
      <c r="U34" s="56">
        <f>IF(($E34      =0),0,(($Q34      /$E34      )*100))</f>
        <v>56.706359447004608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2170000</v>
      </c>
      <c r="C35" s="111">
        <f>C34</f>
        <v>0</v>
      </c>
      <c r="D35" s="111"/>
      <c r="E35" s="111">
        <f>$B35      +$C35      +$D35</f>
        <v>2170000</v>
      </c>
      <c r="F35" s="112">
        <f t="shared" ref="F35:O35" si="17">F34</f>
        <v>2170000</v>
      </c>
      <c r="G35" s="113">
        <f t="shared" si="17"/>
        <v>1520000</v>
      </c>
      <c r="H35" s="112">
        <f t="shared" si="17"/>
        <v>543000</v>
      </c>
      <c r="I35" s="113">
        <f t="shared" si="17"/>
        <v>729591</v>
      </c>
      <c r="J35" s="112">
        <f t="shared" si="17"/>
        <v>501000</v>
      </c>
      <c r="K35" s="113">
        <f t="shared" si="17"/>
        <v>500937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1044000</v>
      </c>
      <c r="Q35" s="113">
        <f>$I35      +$K35      +$M35      +$O35</f>
        <v>1230528</v>
      </c>
      <c r="R35" s="58">
        <f>IF(($H35      =0),0,((($J35      -$H35      )/$H35      )*100))</f>
        <v>-7.7348066298342539</v>
      </c>
      <c r="S35" s="59">
        <f>IF(($I35      =0),0,((($K35      -$I35      )/$I35      )*100))</f>
        <v>-31.340024753594818</v>
      </c>
      <c r="T35" s="58">
        <f>IF($E35   =0,0,($P35   /$E35   )*100)</f>
        <v>48.110599078341018</v>
      </c>
      <c r="U35" s="60">
        <f>IF($E35   =0,0,($Q35   /$E35   )*100)</f>
        <v>56.706359447004608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11400000</v>
      </c>
      <c r="C37" s="108"/>
      <c r="D37" s="108"/>
      <c r="E37" s="108">
        <f t="shared" ref="E37:E42" si="18">$B37      +$C37      +$D37</f>
        <v>11400000</v>
      </c>
      <c r="F37" s="109">
        <v>11400000</v>
      </c>
      <c r="G37" s="110">
        <v>7410000</v>
      </c>
      <c r="H37" s="109"/>
      <c r="I37" s="110">
        <v>1933380</v>
      </c>
      <c r="J37" s="109">
        <v>5940000</v>
      </c>
      <c r="K37" s="110">
        <v>4007119</v>
      </c>
      <c r="L37" s="109"/>
      <c r="M37" s="110"/>
      <c r="N37" s="109"/>
      <c r="O37" s="110"/>
      <c r="P37" s="109">
        <f t="shared" ref="P37:P42" si="19">$H37      +$J37      +$L37      +$N37</f>
        <v>5940000</v>
      </c>
      <c r="Q37" s="110">
        <f t="shared" ref="Q37:Q42" si="20">$I37      +$K37      +$M37      +$O37</f>
        <v>5940499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107.2597730399611</v>
      </c>
      <c r="T37" s="54">
        <f t="shared" ref="T37:T41" si="23">IF(($E37      =0),0,(($P37      /$E37      )*100))</f>
        <v>52.105263157894733</v>
      </c>
      <c r="U37" s="56">
        <f t="shared" ref="U37:U41" si="24">IF(($E37      =0),0,(($Q37      /$E37      )*100))</f>
        <v>52.109640350877193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4951000</v>
      </c>
      <c r="C38" s="108"/>
      <c r="D38" s="108"/>
      <c r="E38" s="108">
        <f t="shared" si="18"/>
        <v>4951000</v>
      </c>
      <c r="F38" s="109">
        <v>4502000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16351000</v>
      </c>
      <c r="C42" s="111">
        <f>SUM(C37:C41)</f>
        <v>0</v>
      </c>
      <c r="D42" s="111"/>
      <c r="E42" s="111">
        <f t="shared" si="18"/>
        <v>16351000</v>
      </c>
      <c r="F42" s="112">
        <f t="shared" ref="F42:O42" si="25">SUM(F37:F41)</f>
        <v>15902000</v>
      </c>
      <c r="G42" s="113">
        <f t="shared" si="25"/>
        <v>7410000</v>
      </c>
      <c r="H42" s="112">
        <f t="shared" si="25"/>
        <v>0</v>
      </c>
      <c r="I42" s="113">
        <f t="shared" si="25"/>
        <v>1933380</v>
      </c>
      <c r="J42" s="112">
        <f t="shared" si="25"/>
        <v>5940000</v>
      </c>
      <c r="K42" s="113">
        <f t="shared" si="25"/>
        <v>4007119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5940000</v>
      </c>
      <c r="Q42" s="113">
        <f t="shared" si="20"/>
        <v>5940499</v>
      </c>
      <c r="R42" s="58">
        <f t="shared" si="21"/>
        <v>0</v>
      </c>
      <c r="S42" s="59">
        <f t="shared" si="22"/>
        <v>107.2597730399611</v>
      </c>
      <c r="T42" s="58">
        <f>IF((+$E37+$E40) =0,0,(P42   /(+$E37+$E40) )*100)</f>
        <v>52.105263157894733</v>
      </c>
      <c r="U42" s="60">
        <f>IF((+$E37+$E40) =0,0,(Q42   /(+$E37+$E40) )*100)</f>
        <v>52.109640350877193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21521000</v>
      </c>
      <c r="C69" s="120">
        <f>SUM(C9:C16,C19:C25,C28:C31,C34,C37:C41,C44:C54,C57:C60,C63:C67)</f>
        <v>0</v>
      </c>
      <c r="D69" s="120"/>
      <c r="E69" s="120">
        <f t="shared" si="35"/>
        <v>21521000</v>
      </c>
      <c r="F69" s="121">
        <f t="shared" ref="F69:O69" si="43">SUM(F9:F16,F19:F25,F28:F31,F34,F37:F41,F44:F54,F57:F60,F63:F67)</f>
        <v>21072000</v>
      </c>
      <c r="G69" s="122">
        <f t="shared" si="43"/>
        <v>11930000</v>
      </c>
      <c r="H69" s="121">
        <f t="shared" si="43"/>
        <v>2469000</v>
      </c>
      <c r="I69" s="122">
        <f t="shared" si="43"/>
        <v>4589002</v>
      </c>
      <c r="J69" s="121">
        <f t="shared" si="43"/>
        <v>6887000</v>
      </c>
      <c r="K69" s="122">
        <f t="shared" si="43"/>
        <v>4989840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9356000</v>
      </c>
      <c r="Q69" s="122">
        <f t="shared" si="37"/>
        <v>9578842</v>
      </c>
      <c r="R69" s="67">
        <f t="shared" si="38"/>
        <v>178.93884163628999</v>
      </c>
      <c r="S69" s="68">
        <f t="shared" si="39"/>
        <v>8.7347532208528129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56.463488231744122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57.808340374170186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34328000</v>
      </c>
      <c r="C71" s="108"/>
      <c r="D71" s="108"/>
      <c r="E71" s="108">
        <f>$B71      +$C71      +$D71</f>
        <v>34328000</v>
      </c>
      <c r="F71" s="109">
        <v>34328000</v>
      </c>
      <c r="G71" s="110">
        <v>26000000</v>
      </c>
      <c r="H71" s="109">
        <v>11241000</v>
      </c>
      <c r="I71" s="110">
        <v>9227191</v>
      </c>
      <c r="J71" s="109">
        <v>4759000</v>
      </c>
      <c r="K71" s="110">
        <v>6411517</v>
      </c>
      <c r="L71" s="109"/>
      <c r="M71" s="110"/>
      <c r="N71" s="109"/>
      <c r="O71" s="110"/>
      <c r="P71" s="109">
        <f>$H71      +$J71      +$L71      +$N71</f>
        <v>16000000</v>
      </c>
      <c r="Q71" s="110">
        <f>$I71      +$K71      +$M71      +$O71</f>
        <v>15638708</v>
      </c>
      <c r="R71" s="54">
        <f>IF(($H71      =0),0,((($J71      -$H71      )/$H71      )*100))</f>
        <v>-57.663908904901696</v>
      </c>
      <c r="S71" s="55">
        <f>IF(($I71      =0),0,((($K71      -$I71      )/$I71      )*100))</f>
        <v>-30.514963871453403</v>
      </c>
      <c r="T71" s="54">
        <f>IF(($E71      =0),0,(($P71      /$E71      )*100))</f>
        <v>46.60918200885574</v>
      </c>
      <c r="U71" s="56">
        <f>IF(($E71      =0),0,(($Q71      /$E71      )*100))</f>
        <v>45.556711722209272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34328000</v>
      </c>
      <c r="C73" s="117">
        <f>SUM(C71:C72)</f>
        <v>0</v>
      </c>
      <c r="D73" s="117"/>
      <c r="E73" s="117">
        <f>$B73      +$C73      +$D73</f>
        <v>34328000</v>
      </c>
      <c r="F73" s="118">
        <f t="shared" ref="F73:O73" si="44">SUM(F71:F72)</f>
        <v>34328000</v>
      </c>
      <c r="G73" s="119">
        <f t="shared" si="44"/>
        <v>26000000</v>
      </c>
      <c r="H73" s="118">
        <f t="shared" si="44"/>
        <v>11241000</v>
      </c>
      <c r="I73" s="119">
        <f t="shared" si="44"/>
        <v>9227191</v>
      </c>
      <c r="J73" s="118">
        <f t="shared" si="44"/>
        <v>4759000</v>
      </c>
      <c r="K73" s="119">
        <f t="shared" si="44"/>
        <v>6411517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16000000</v>
      </c>
      <c r="Q73" s="119">
        <f>$I73      +$K73      +$M73      +$O73</f>
        <v>15638708</v>
      </c>
      <c r="R73" s="63">
        <f>IF(($H73      =0),0,((($J73      -$H73      )/$H73      )*100))</f>
        <v>-57.663908904901696</v>
      </c>
      <c r="S73" s="64">
        <f>IF(($I73      =0),0,((($K73      -$I73      )/$I73      )*100))</f>
        <v>-30.514963871453403</v>
      </c>
      <c r="T73" s="63">
        <f>IF(($E71      =0),0,(($P71      /$E71      )*100))</f>
        <v>46.60918200885574</v>
      </c>
      <c r="U73" s="65">
        <f>IF($E71   =0,0,($Q71   /$E71 )*100)</f>
        <v>45.556711722209272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34328000</v>
      </c>
      <c r="C74" s="120">
        <f>SUM(C71:C72)</f>
        <v>0</v>
      </c>
      <c r="D74" s="120"/>
      <c r="E74" s="120">
        <f>$B74      +$C74      +$D74</f>
        <v>34328000</v>
      </c>
      <c r="F74" s="121">
        <f t="shared" ref="F74:O74" si="45">SUM(F71:F72)</f>
        <v>34328000</v>
      </c>
      <c r="G74" s="122">
        <f t="shared" si="45"/>
        <v>26000000</v>
      </c>
      <c r="H74" s="121">
        <f t="shared" si="45"/>
        <v>11241000</v>
      </c>
      <c r="I74" s="122">
        <f t="shared" si="45"/>
        <v>9227191</v>
      </c>
      <c r="J74" s="121">
        <f t="shared" si="45"/>
        <v>4759000</v>
      </c>
      <c r="K74" s="122">
        <f t="shared" si="45"/>
        <v>6411517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16000000</v>
      </c>
      <c r="Q74" s="122">
        <f>$I74      +$K74      +$M74      +$O74</f>
        <v>15638708</v>
      </c>
      <c r="R74" s="67">
        <f>IF(($H74      =0),0,((($J74      -$H74      )/$H74      )*100))</f>
        <v>-57.663908904901696</v>
      </c>
      <c r="S74" s="68">
        <f>IF(($I74      =0),0,((($K74      -$I74      )/$I74      )*100))</f>
        <v>-30.514963871453403</v>
      </c>
      <c r="T74" s="67">
        <f>IF(($E71      =0),0,(($P71      /$E71      )*100))</f>
        <v>46.60918200885574</v>
      </c>
      <c r="U74" s="71">
        <f>IF($E71   =0,0,($Q71   /$E71 )*100)</f>
        <v>45.556711722209272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55849000</v>
      </c>
      <c r="C75" s="120">
        <f>SUM(C9:C16,C19:C25,C28:C31,C34,C37:C41,C44:C54,C57:C60,C63:C67,C71:C72)</f>
        <v>0</v>
      </c>
      <c r="D75" s="120"/>
      <c r="E75" s="120">
        <f>$B75      +$C75      +$D75</f>
        <v>55849000</v>
      </c>
      <c r="F75" s="121">
        <f t="shared" ref="F75:O75" si="46">SUM(F9:F16,F19:F25,F28:F31,F34,F37:F41,F44:F54,F57:F60,F63:F67,F71:F72)</f>
        <v>55400000</v>
      </c>
      <c r="G75" s="122">
        <f t="shared" si="46"/>
        <v>37930000</v>
      </c>
      <c r="H75" s="121">
        <f t="shared" si="46"/>
        <v>13710000</v>
      </c>
      <c r="I75" s="122">
        <f t="shared" si="46"/>
        <v>13816193</v>
      </c>
      <c r="J75" s="121">
        <f t="shared" si="46"/>
        <v>11646000</v>
      </c>
      <c r="K75" s="122">
        <f t="shared" si="46"/>
        <v>11401357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25356000</v>
      </c>
      <c r="Q75" s="122">
        <f>$I75      +$K75      +$M75      +$O75</f>
        <v>25217550</v>
      </c>
      <c r="R75" s="67">
        <f>IF(($H75      =0),0,((($J75      -$H75      )/$H75      )*100))</f>
        <v>-15.054704595185994</v>
      </c>
      <c r="S75" s="68">
        <f>IF(($I75      =0),0,((($K75      -$I75      )/$I75      )*100))</f>
        <v>-17.478302452781314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49.817281622067668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49.545267004597434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EKOHaMCzYyxnmhrvprLZBaZZowxB6yr4XBdZl1GhLI9lVXDE+H09NaHk+7SBc9yF3EyJEJVtw23kOrqNRF6ZQ==" saltValue="XDe9EPu9/aSqHEaZNtAAD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562000</v>
      </c>
      <c r="I10" s="110">
        <v>514574</v>
      </c>
      <c r="J10" s="109">
        <v>108000</v>
      </c>
      <c r="K10" s="110">
        <v>108288</v>
      </c>
      <c r="L10" s="109"/>
      <c r="M10" s="110"/>
      <c r="N10" s="109"/>
      <c r="O10" s="110"/>
      <c r="P10" s="109">
        <f t="shared" ref="P10:P17" si="1">$H10      +$J10      +$L10      +$N10</f>
        <v>670000</v>
      </c>
      <c r="Q10" s="110">
        <f t="shared" ref="Q10:Q17" si="2">$I10      +$K10      +$M10      +$O10</f>
        <v>622862</v>
      </c>
      <c r="R10" s="54">
        <f t="shared" ref="R10:R17" si="3">IF(($H10      =0),0,((($J10      -$H10      )/$H10      )*100))</f>
        <v>-80.782918149466184</v>
      </c>
      <c r="S10" s="55">
        <f t="shared" ref="S10:S17" si="4">IF(($I10      =0),0,((($K10      -$I10      )/$I10      )*100))</f>
        <v>-78.955796445214872</v>
      </c>
      <c r="T10" s="54">
        <f t="shared" ref="T10:T16" si="5">IF(($E10      =0),0,(($P10      /$E10      )*100))</f>
        <v>22.333333333333332</v>
      </c>
      <c r="U10" s="56">
        <f t="shared" ref="U10:U16" si="6">IF(($E10      =0),0,(($Q10      /$E10      )*100))</f>
        <v>20.762066666666669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562000</v>
      </c>
      <c r="I17" s="113">
        <f t="shared" si="7"/>
        <v>514574</v>
      </c>
      <c r="J17" s="112">
        <f t="shared" si="7"/>
        <v>108000</v>
      </c>
      <c r="K17" s="113">
        <f t="shared" si="7"/>
        <v>108288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670000</v>
      </c>
      <c r="Q17" s="113">
        <f t="shared" si="2"/>
        <v>622862</v>
      </c>
      <c r="R17" s="58">
        <f t="shared" si="3"/>
        <v>-80.782918149466184</v>
      </c>
      <c r="S17" s="59">
        <f t="shared" si="4"/>
        <v>-78.955796445214872</v>
      </c>
      <c r="T17" s="58">
        <f>IF((SUM($E9:$E14))=0,0,(P17/(SUM($E9:$E14))*100))</f>
        <v>22.333333333333332</v>
      </c>
      <c r="U17" s="60">
        <f>IF((SUM($E9:$E14))=0,0,(Q17/(SUM($E9:$E14))*100))</f>
        <v>20.762066666666669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2742000</v>
      </c>
      <c r="C34" s="108"/>
      <c r="D34" s="108"/>
      <c r="E34" s="108">
        <f>$B34      +$C34      +$D34</f>
        <v>2742000</v>
      </c>
      <c r="F34" s="109">
        <v>2742000</v>
      </c>
      <c r="G34" s="110">
        <v>1920000</v>
      </c>
      <c r="H34" s="109">
        <v>686000</v>
      </c>
      <c r="I34" s="110">
        <v>1904249</v>
      </c>
      <c r="J34" s="109"/>
      <c r="K34" s="110">
        <v>1399045</v>
      </c>
      <c r="L34" s="109"/>
      <c r="M34" s="110"/>
      <c r="N34" s="109"/>
      <c r="O34" s="110"/>
      <c r="P34" s="109">
        <f>$H34      +$J34      +$L34      +$N34</f>
        <v>686000</v>
      </c>
      <c r="Q34" s="110">
        <f>$I34      +$K34      +$M34      +$O34</f>
        <v>3303294</v>
      </c>
      <c r="R34" s="54">
        <f>IF(($H34      =0),0,((($J34      -$H34      )/$H34      )*100))</f>
        <v>-100</v>
      </c>
      <c r="S34" s="55">
        <f>IF(($I34      =0),0,((($K34      -$I34      )/$I34      )*100))</f>
        <v>-26.530353961062865</v>
      </c>
      <c r="T34" s="54">
        <f>IF(($E34      =0),0,(($P34      /$E34      )*100))</f>
        <v>25.018234865061999</v>
      </c>
      <c r="U34" s="56">
        <f>IF(($E34      =0),0,(($Q34      /$E34      )*100))</f>
        <v>120.47024070021881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2742000</v>
      </c>
      <c r="C35" s="111">
        <f>C34</f>
        <v>0</v>
      </c>
      <c r="D35" s="111"/>
      <c r="E35" s="111">
        <f>$B35      +$C35      +$D35</f>
        <v>2742000</v>
      </c>
      <c r="F35" s="112">
        <f t="shared" ref="F35:O35" si="17">F34</f>
        <v>2742000</v>
      </c>
      <c r="G35" s="113">
        <f t="shared" si="17"/>
        <v>1920000</v>
      </c>
      <c r="H35" s="112">
        <f t="shared" si="17"/>
        <v>686000</v>
      </c>
      <c r="I35" s="113">
        <f t="shared" si="17"/>
        <v>1904249</v>
      </c>
      <c r="J35" s="112">
        <f t="shared" si="17"/>
        <v>0</v>
      </c>
      <c r="K35" s="113">
        <f t="shared" si="17"/>
        <v>1399045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686000</v>
      </c>
      <c r="Q35" s="113">
        <f>$I35      +$K35      +$M35      +$O35</f>
        <v>3303294</v>
      </c>
      <c r="R35" s="58">
        <f>IF(($H35      =0),0,((($J35      -$H35      )/$H35      )*100))</f>
        <v>-100</v>
      </c>
      <c r="S35" s="59">
        <f>IF(($I35      =0),0,((($K35      -$I35      )/$I35      )*100))</f>
        <v>-26.530353961062865</v>
      </c>
      <c r="T35" s="58">
        <f>IF($E35   =0,0,($P35   /$E35   )*100)</f>
        <v>25.018234865061999</v>
      </c>
      <c r="U35" s="60">
        <f>IF($E35   =0,0,($Q35   /$E35   )*100)</f>
        <v>120.47024070021881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62273000</v>
      </c>
      <c r="C37" s="108"/>
      <c r="D37" s="108"/>
      <c r="E37" s="108">
        <f t="shared" ref="E37:E42" si="18">$B37      +$C37      +$D37</f>
        <v>62273000</v>
      </c>
      <c r="F37" s="109">
        <v>62273000</v>
      </c>
      <c r="G37" s="110">
        <v>40478000</v>
      </c>
      <c r="H37" s="109">
        <v>3318000</v>
      </c>
      <c r="I37" s="110">
        <v>20396557</v>
      </c>
      <c r="J37" s="109">
        <v>21919000</v>
      </c>
      <c r="K37" s="110">
        <v>6855114</v>
      </c>
      <c r="L37" s="109"/>
      <c r="M37" s="110"/>
      <c r="N37" s="109"/>
      <c r="O37" s="110"/>
      <c r="P37" s="109">
        <f t="shared" ref="P37:P42" si="19">$H37      +$J37      +$L37      +$N37</f>
        <v>25237000</v>
      </c>
      <c r="Q37" s="110">
        <f t="shared" ref="Q37:Q42" si="20">$I37      +$K37      +$M37      +$O37</f>
        <v>27251671</v>
      </c>
      <c r="R37" s="54">
        <f t="shared" ref="R37:R42" si="21">IF(($H37      =0),0,((($J37      -$H37      )/$H37      )*100))</f>
        <v>560.60880048221827</v>
      </c>
      <c r="S37" s="55">
        <f t="shared" ref="S37:S42" si="22">IF(($I37      =0),0,((($K37      -$I37      )/$I37      )*100))</f>
        <v>-66.390827628408061</v>
      </c>
      <c r="T37" s="54">
        <f t="shared" ref="T37:T41" si="23">IF(($E37      =0),0,(($P37      /$E37      )*100))</f>
        <v>40.526391855218151</v>
      </c>
      <c r="U37" s="56">
        <f t="shared" ref="U37:U41" si="24">IF(($E37      =0),0,(($Q37      /$E37      )*100))</f>
        <v>43.761615788543992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29251000</v>
      </c>
      <c r="C38" s="108"/>
      <c r="D38" s="108"/>
      <c r="E38" s="108">
        <f t="shared" si="18"/>
        <v>29251000</v>
      </c>
      <c r="F38" s="109">
        <v>26595000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91524000</v>
      </c>
      <c r="C42" s="111">
        <f>SUM(C37:C41)</f>
        <v>0</v>
      </c>
      <c r="D42" s="111"/>
      <c r="E42" s="111">
        <f t="shared" si="18"/>
        <v>91524000</v>
      </c>
      <c r="F42" s="112">
        <f t="shared" ref="F42:O42" si="25">SUM(F37:F41)</f>
        <v>88868000</v>
      </c>
      <c r="G42" s="113">
        <f t="shared" si="25"/>
        <v>40478000</v>
      </c>
      <c r="H42" s="112">
        <f t="shared" si="25"/>
        <v>3318000</v>
      </c>
      <c r="I42" s="113">
        <f t="shared" si="25"/>
        <v>20396557</v>
      </c>
      <c r="J42" s="112">
        <f t="shared" si="25"/>
        <v>21919000</v>
      </c>
      <c r="K42" s="113">
        <f t="shared" si="25"/>
        <v>6855114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25237000</v>
      </c>
      <c r="Q42" s="113">
        <f t="shared" si="20"/>
        <v>27251671</v>
      </c>
      <c r="R42" s="58">
        <f t="shared" si="21"/>
        <v>560.60880048221827</v>
      </c>
      <c r="S42" s="59">
        <f t="shared" si="22"/>
        <v>-66.390827628408061</v>
      </c>
      <c r="T42" s="58">
        <f>IF((+$E37+$E40) =0,0,(P42   /(+$E37+$E40) )*100)</f>
        <v>40.526391855218151</v>
      </c>
      <c r="U42" s="60">
        <f>IF((+$E37+$E40) =0,0,(Q42   /(+$E37+$E40) )*100)</f>
        <v>43.761615788543992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97266000</v>
      </c>
      <c r="C69" s="120">
        <f>SUM(C9:C16,C19:C25,C28:C31,C34,C37:C41,C44:C54,C57:C60,C63:C67)</f>
        <v>0</v>
      </c>
      <c r="D69" s="120"/>
      <c r="E69" s="120">
        <f t="shared" si="35"/>
        <v>97266000</v>
      </c>
      <c r="F69" s="121">
        <f t="shared" ref="F69:O69" si="43">SUM(F9:F16,F19:F25,F28:F31,F34,F37:F41,F44:F54,F57:F60,F63:F67)</f>
        <v>94610000</v>
      </c>
      <c r="G69" s="122">
        <f t="shared" si="43"/>
        <v>45398000</v>
      </c>
      <c r="H69" s="121">
        <f t="shared" si="43"/>
        <v>4566000</v>
      </c>
      <c r="I69" s="122">
        <f t="shared" si="43"/>
        <v>22815380</v>
      </c>
      <c r="J69" s="121">
        <f t="shared" si="43"/>
        <v>22027000</v>
      </c>
      <c r="K69" s="122">
        <f t="shared" si="43"/>
        <v>8362447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26593000</v>
      </c>
      <c r="Q69" s="122">
        <f t="shared" si="37"/>
        <v>31177827</v>
      </c>
      <c r="R69" s="67">
        <f t="shared" si="38"/>
        <v>382.41349102058695</v>
      </c>
      <c r="S69" s="68">
        <f t="shared" si="39"/>
        <v>-63.347325356842617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39.098728221715803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45.839633904285819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45464000</v>
      </c>
      <c r="C71" s="108"/>
      <c r="D71" s="108"/>
      <c r="E71" s="108">
        <f>$B71      +$C71      +$D71</f>
        <v>45464000</v>
      </c>
      <c r="F71" s="109">
        <v>45464000</v>
      </c>
      <c r="G71" s="110">
        <v>37000000</v>
      </c>
      <c r="H71" s="109">
        <v>9184000</v>
      </c>
      <c r="I71" s="110">
        <v>9438349</v>
      </c>
      <c r="J71" s="109">
        <v>16816000</v>
      </c>
      <c r="K71" s="110">
        <v>14181769</v>
      </c>
      <c r="L71" s="109"/>
      <c r="M71" s="110"/>
      <c r="N71" s="109"/>
      <c r="O71" s="110"/>
      <c r="P71" s="109">
        <f>$H71      +$J71      +$L71      +$N71</f>
        <v>26000000</v>
      </c>
      <c r="Q71" s="110">
        <f>$I71      +$K71      +$M71      +$O71</f>
        <v>23620118</v>
      </c>
      <c r="R71" s="54">
        <f>IF(($H71      =0),0,((($J71      -$H71      )/$H71      )*100))</f>
        <v>83.101045296167243</v>
      </c>
      <c r="S71" s="55">
        <f>IF(($I71      =0),0,((($K71      -$I71      )/$I71      )*100))</f>
        <v>50.256882851015575</v>
      </c>
      <c r="T71" s="54">
        <f>IF(($E71      =0),0,(($P71      /$E71      )*100))</f>
        <v>57.188104874186173</v>
      </c>
      <c r="U71" s="56">
        <f>IF(($E71      =0),0,(($Q71      /$E71      )*100))</f>
        <v>51.953453281717401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45464000</v>
      </c>
      <c r="C73" s="117">
        <f>SUM(C71:C72)</f>
        <v>0</v>
      </c>
      <c r="D73" s="117"/>
      <c r="E73" s="117">
        <f>$B73      +$C73      +$D73</f>
        <v>45464000</v>
      </c>
      <c r="F73" s="118">
        <f t="shared" ref="F73:O73" si="44">SUM(F71:F72)</f>
        <v>45464000</v>
      </c>
      <c r="G73" s="119">
        <f t="shared" si="44"/>
        <v>37000000</v>
      </c>
      <c r="H73" s="118">
        <f t="shared" si="44"/>
        <v>9184000</v>
      </c>
      <c r="I73" s="119">
        <f t="shared" si="44"/>
        <v>9438349</v>
      </c>
      <c r="J73" s="118">
        <f t="shared" si="44"/>
        <v>16816000</v>
      </c>
      <c r="K73" s="119">
        <f t="shared" si="44"/>
        <v>14181769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26000000</v>
      </c>
      <c r="Q73" s="119">
        <f>$I73      +$K73      +$M73      +$O73</f>
        <v>23620118</v>
      </c>
      <c r="R73" s="63">
        <f>IF(($H73      =0),0,((($J73      -$H73      )/$H73      )*100))</f>
        <v>83.101045296167243</v>
      </c>
      <c r="S73" s="64">
        <f>IF(($I73      =0),0,((($K73      -$I73      )/$I73      )*100))</f>
        <v>50.256882851015575</v>
      </c>
      <c r="T73" s="63">
        <f>IF(($E71      =0),0,(($P71      /$E71      )*100))</f>
        <v>57.188104874186173</v>
      </c>
      <c r="U73" s="65">
        <f>IF($E71   =0,0,($Q71   /$E71 )*100)</f>
        <v>51.953453281717401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45464000</v>
      </c>
      <c r="C74" s="120">
        <f>SUM(C71:C72)</f>
        <v>0</v>
      </c>
      <c r="D74" s="120"/>
      <c r="E74" s="120">
        <f>$B74      +$C74      +$D74</f>
        <v>45464000</v>
      </c>
      <c r="F74" s="121">
        <f t="shared" ref="F74:O74" si="45">SUM(F71:F72)</f>
        <v>45464000</v>
      </c>
      <c r="G74" s="122">
        <f t="shared" si="45"/>
        <v>37000000</v>
      </c>
      <c r="H74" s="121">
        <f t="shared" si="45"/>
        <v>9184000</v>
      </c>
      <c r="I74" s="122">
        <f t="shared" si="45"/>
        <v>9438349</v>
      </c>
      <c r="J74" s="121">
        <f t="shared" si="45"/>
        <v>16816000</v>
      </c>
      <c r="K74" s="122">
        <f t="shared" si="45"/>
        <v>14181769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26000000</v>
      </c>
      <c r="Q74" s="122">
        <f>$I74      +$K74      +$M74      +$O74</f>
        <v>23620118</v>
      </c>
      <c r="R74" s="67">
        <f>IF(($H74      =0),0,((($J74      -$H74      )/$H74      )*100))</f>
        <v>83.101045296167243</v>
      </c>
      <c r="S74" s="68">
        <f>IF(($I74      =0),0,((($K74      -$I74      )/$I74      )*100))</f>
        <v>50.256882851015575</v>
      </c>
      <c r="T74" s="67">
        <f>IF(($E71      =0),0,(($P71      /$E71      )*100))</f>
        <v>57.188104874186173</v>
      </c>
      <c r="U74" s="71">
        <f>IF($E71   =0,0,($Q71   /$E71 )*100)</f>
        <v>51.953453281717401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142730000</v>
      </c>
      <c r="C75" s="120">
        <f>SUM(C9:C16,C19:C25,C28:C31,C34,C37:C41,C44:C54,C57:C60,C63:C67,C71:C72)</f>
        <v>0</v>
      </c>
      <c r="D75" s="120"/>
      <c r="E75" s="120">
        <f>$B75      +$C75      +$D75</f>
        <v>142730000</v>
      </c>
      <c r="F75" s="121">
        <f t="shared" ref="F75:O75" si="46">SUM(F9:F16,F19:F25,F28:F31,F34,F37:F41,F44:F54,F57:F60,F63:F67,F71:F72)</f>
        <v>140074000</v>
      </c>
      <c r="G75" s="122">
        <f t="shared" si="46"/>
        <v>82398000</v>
      </c>
      <c r="H75" s="121">
        <f t="shared" si="46"/>
        <v>13750000</v>
      </c>
      <c r="I75" s="122">
        <f t="shared" si="46"/>
        <v>32253729</v>
      </c>
      <c r="J75" s="121">
        <f t="shared" si="46"/>
        <v>38843000</v>
      </c>
      <c r="K75" s="122">
        <f t="shared" si="46"/>
        <v>22544216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52593000</v>
      </c>
      <c r="Q75" s="122">
        <f>$I75      +$K75      +$M75      +$O75</f>
        <v>54797945</v>
      </c>
      <c r="R75" s="67">
        <f>IF(($H75      =0),0,((($J75      -$H75      )/$H75      )*100))</f>
        <v>182.49454545454546</v>
      </c>
      <c r="S75" s="68">
        <f>IF(($I75      =0),0,((($K75      -$I75      )/$I75      )*100))</f>
        <v>-30.103536245374912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46.34601996845231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48.289062293463992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hXdIxbtgp5iAYpYsIK6vVs+Nlz3asqfLQT7spDPbKloLIqPRJx1u6zlMEHlWSDxEEU4gnV+QLtdUcqL90Xdcw==" saltValue="AJVqAAP344KZz2/DhAe8g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174000</v>
      </c>
      <c r="I10" s="110">
        <v>-1826340</v>
      </c>
      <c r="J10" s="109">
        <v>322000</v>
      </c>
      <c r="K10" s="110">
        <v>2322047</v>
      </c>
      <c r="L10" s="109"/>
      <c r="M10" s="110"/>
      <c r="N10" s="109"/>
      <c r="O10" s="110"/>
      <c r="P10" s="109">
        <f t="shared" ref="P10:P17" si="1">$H10      +$J10      +$L10      +$N10</f>
        <v>496000</v>
      </c>
      <c r="Q10" s="110">
        <f t="shared" ref="Q10:Q17" si="2">$I10      +$K10      +$M10      +$O10</f>
        <v>495707</v>
      </c>
      <c r="R10" s="54">
        <f t="shared" ref="R10:R17" si="3">IF(($H10      =0),0,((($J10      -$H10      )/$H10      )*100))</f>
        <v>85.057471264367805</v>
      </c>
      <c r="S10" s="55">
        <f t="shared" ref="S10:S17" si="4">IF(($I10      =0),0,((($K10      -$I10      )/$I10      )*100))</f>
        <v>-227.1420984044592</v>
      </c>
      <c r="T10" s="54">
        <f t="shared" ref="T10:T16" si="5">IF(($E10      =0),0,(($P10      /$E10      )*100))</f>
        <v>24.8</v>
      </c>
      <c r="U10" s="56">
        <f t="shared" ref="U10:U16" si="6">IF(($E10      =0),0,(($Q10      /$E10      )*100))</f>
        <v>24.785350000000001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174000</v>
      </c>
      <c r="I17" s="113">
        <f t="shared" si="7"/>
        <v>-1826340</v>
      </c>
      <c r="J17" s="112">
        <f t="shared" si="7"/>
        <v>322000</v>
      </c>
      <c r="K17" s="113">
        <f t="shared" si="7"/>
        <v>2322047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496000</v>
      </c>
      <c r="Q17" s="113">
        <f t="shared" si="2"/>
        <v>495707</v>
      </c>
      <c r="R17" s="58">
        <f t="shared" si="3"/>
        <v>85.057471264367805</v>
      </c>
      <c r="S17" s="59">
        <f t="shared" si="4"/>
        <v>-227.1420984044592</v>
      </c>
      <c r="T17" s="58">
        <f>IF((SUM($E9:$E14))=0,0,(P17/(SUM($E9:$E14))*100))</f>
        <v>24.8</v>
      </c>
      <c r="U17" s="60">
        <f>IF((SUM($E9:$E14))=0,0,(Q17/(SUM($E9:$E14))*100))</f>
        <v>24.785350000000001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1779000</v>
      </c>
      <c r="C34" s="108"/>
      <c r="D34" s="108"/>
      <c r="E34" s="108">
        <f>$B34      +$C34      +$D34</f>
        <v>1779000</v>
      </c>
      <c r="F34" s="109">
        <v>1779000</v>
      </c>
      <c r="G34" s="110">
        <v>1246000</v>
      </c>
      <c r="H34" s="109">
        <v>445000</v>
      </c>
      <c r="I34" s="110">
        <v>-3830903</v>
      </c>
      <c r="J34" s="109">
        <v>793000</v>
      </c>
      <c r="K34" s="110">
        <v>5230569</v>
      </c>
      <c r="L34" s="109"/>
      <c r="M34" s="110"/>
      <c r="N34" s="109"/>
      <c r="O34" s="110"/>
      <c r="P34" s="109">
        <f>$H34      +$J34      +$L34      +$N34</f>
        <v>1238000</v>
      </c>
      <c r="Q34" s="110">
        <f>$I34      +$K34      +$M34      +$O34</f>
        <v>1399666</v>
      </c>
      <c r="R34" s="54">
        <f>IF(($H34      =0),0,((($J34      -$H34      )/$H34      )*100))</f>
        <v>78.202247191011224</v>
      </c>
      <c r="S34" s="55">
        <f>IF(($I34      =0),0,((($K34      -$I34      )/$I34      )*100))</f>
        <v>-236.53619003143643</v>
      </c>
      <c r="T34" s="54">
        <f>IF(($E34      =0),0,(($P34      /$E34      )*100))</f>
        <v>69.589657110736368</v>
      </c>
      <c r="U34" s="56">
        <f>IF(($E34      =0),0,(($Q34      /$E34      )*100))</f>
        <v>78.67712197863969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1779000</v>
      </c>
      <c r="C35" s="111">
        <f>C34</f>
        <v>0</v>
      </c>
      <c r="D35" s="111"/>
      <c r="E35" s="111">
        <f>$B35      +$C35      +$D35</f>
        <v>1779000</v>
      </c>
      <c r="F35" s="112">
        <f t="shared" ref="F35:O35" si="17">F34</f>
        <v>1779000</v>
      </c>
      <c r="G35" s="113">
        <f t="shared" si="17"/>
        <v>1246000</v>
      </c>
      <c r="H35" s="112">
        <f t="shared" si="17"/>
        <v>445000</v>
      </c>
      <c r="I35" s="113">
        <f t="shared" si="17"/>
        <v>-3830903</v>
      </c>
      <c r="J35" s="112">
        <f t="shared" si="17"/>
        <v>793000</v>
      </c>
      <c r="K35" s="113">
        <f t="shared" si="17"/>
        <v>5230569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1238000</v>
      </c>
      <c r="Q35" s="113">
        <f>$I35      +$K35      +$M35      +$O35</f>
        <v>1399666</v>
      </c>
      <c r="R35" s="58">
        <f>IF(($H35      =0),0,((($J35      -$H35      )/$H35      )*100))</f>
        <v>78.202247191011224</v>
      </c>
      <c r="S35" s="59">
        <f>IF(($I35      =0),0,((($K35      -$I35      )/$I35      )*100))</f>
        <v>-236.53619003143643</v>
      </c>
      <c r="T35" s="58">
        <f>IF($E35   =0,0,($P35   /$E35   )*100)</f>
        <v>69.589657110736368</v>
      </c>
      <c r="U35" s="60">
        <f>IF($E35   =0,0,($Q35   /$E35   )*100)</f>
        <v>78.67712197863969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3963000</v>
      </c>
      <c r="C38" s="108"/>
      <c r="D38" s="108"/>
      <c r="E38" s="108">
        <f t="shared" si="18"/>
        <v>3963000</v>
      </c>
      <c r="F38" s="109">
        <v>3603000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3963000</v>
      </c>
      <c r="C42" s="111">
        <f>SUM(C37:C41)</f>
        <v>0</v>
      </c>
      <c r="D42" s="111"/>
      <c r="E42" s="111">
        <f t="shared" si="18"/>
        <v>3963000</v>
      </c>
      <c r="F42" s="112">
        <f t="shared" ref="F42:O42" si="25">SUM(F37:F41)</f>
        <v>3603000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7742000</v>
      </c>
      <c r="C69" s="120">
        <f>SUM(C9:C16,C19:C25,C28:C31,C34,C37:C41,C44:C54,C57:C60,C63:C67)</f>
        <v>0</v>
      </c>
      <c r="D69" s="120"/>
      <c r="E69" s="120">
        <f t="shared" si="35"/>
        <v>7742000</v>
      </c>
      <c r="F69" s="121">
        <f t="shared" ref="F69:O69" si="43">SUM(F9:F16,F19:F25,F28:F31,F34,F37:F41,F44:F54,F57:F60,F63:F67)</f>
        <v>7382000</v>
      </c>
      <c r="G69" s="122">
        <f t="shared" si="43"/>
        <v>3246000</v>
      </c>
      <c r="H69" s="121">
        <f t="shared" si="43"/>
        <v>619000</v>
      </c>
      <c r="I69" s="122">
        <f t="shared" si="43"/>
        <v>-5657243</v>
      </c>
      <c r="J69" s="121">
        <f t="shared" si="43"/>
        <v>1115000</v>
      </c>
      <c r="K69" s="122">
        <f t="shared" si="43"/>
        <v>7552616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1734000</v>
      </c>
      <c r="Q69" s="122">
        <f t="shared" si="37"/>
        <v>1895373</v>
      </c>
      <c r="R69" s="67">
        <f t="shared" si="38"/>
        <v>80.129240710823908</v>
      </c>
      <c r="S69" s="68">
        <f t="shared" si="39"/>
        <v>-233.50347510262509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45.885154802857897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50.155411484519718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38805000</v>
      </c>
      <c r="C71" s="108"/>
      <c r="D71" s="108"/>
      <c r="E71" s="108">
        <f>$B71      +$C71      +$D71</f>
        <v>38805000</v>
      </c>
      <c r="F71" s="109">
        <v>38805000</v>
      </c>
      <c r="G71" s="110">
        <v>31000000</v>
      </c>
      <c r="H71" s="109">
        <v>9819000</v>
      </c>
      <c r="I71" s="110">
        <v>-27562060</v>
      </c>
      <c r="J71" s="109">
        <v>8237000</v>
      </c>
      <c r="K71" s="110">
        <v>42629159</v>
      </c>
      <c r="L71" s="109"/>
      <c r="M71" s="110"/>
      <c r="N71" s="109"/>
      <c r="O71" s="110"/>
      <c r="P71" s="109">
        <f>$H71      +$J71      +$L71      +$N71</f>
        <v>18056000</v>
      </c>
      <c r="Q71" s="110">
        <f>$I71      +$K71      +$M71      +$O71</f>
        <v>15067099</v>
      </c>
      <c r="R71" s="54">
        <f>IF(($H71      =0),0,((($J71      -$H71      )/$H71      )*100))</f>
        <v>-16.111620327935636</v>
      </c>
      <c r="S71" s="55">
        <f>IF(($I71      =0),0,((($K71      -$I71      )/$I71      )*100))</f>
        <v>-254.66608446538464</v>
      </c>
      <c r="T71" s="54">
        <f>IF(($E71      =0),0,(($P71      /$E71      )*100))</f>
        <v>46.530086329081307</v>
      </c>
      <c r="U71" s="56">
        <f>IF(($E71      =0),0,(($Q71      /$E71      )*100))</f>
        <v>38.827725808529827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38805000</v>
      </c>
      <c r="C73" s="117">
        <f>SUM(C71:C72)</f>
        <v>0</v>
      </c>
      <c r="D73" s="117"/>
      <c r="E73" s="117">
        <f>$B73      +$C73      +$D73</f>
        <v>38805000</v>
      </c>
      <c r="F73" s="118">
        <f t="shared" ref="F73:O73" si="44">SUM(F71:F72)</f>
        <v>38805000</v>
      </c>
      <c r="G73" s="119">
        <f t="shared" si="44"/>
        <v>31000000</v>
      </c>
      <c r="H73" s="118">
        <f t="shared" si="44"/>
        <v>9819000</v>
      </c>
      <c r="I73" s="119">
        <f t="shared" si="44"/>
        <v>-27562060</v>
      </c>
      <c r="J73" s="118">
        <f t="shared" si="44"/>
        <v>8237000</v>
      </c>
      <c r="K73" s="119">
        <f t="shared" si="44"/>
        <v>42629159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18056000</v>
      </c>
      <c r="Q73" s="119">
        <f>$I73      +$K73      +$M73      +$O73</f>
        <v>15067099</v>
      </c>
      <c r="R73" s="63">
        <f>IF(($H73      =0),0,((($J73      -$H73      )/$H73      )*100))</f>
        <v>-16.111620327935636</v>
      </c>
      <c r="S73" s="64">
        <f>IF(($I73      =0),0,((($K73      -$I73      )/$I73      )*100))</f>
        <v>-254.66608446538464</v>
      </c>
      <c r="T73" s="63">
        <f>IF(($E71      =0),0,(($P71      /$E71      )*100))</f>
        <v>46.530086329081307</v>
      </c>
      <c r="U73" s="65">
        <f>IF($E71   =0,0,($Q71   /$E71 )*100)</f>
        <v>38.827725808529827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38805000</v>
      </c>
      <c r="C74" s="120">
        <f>SUM(C71:C72)</f>
        <v>0</v>
      </c>
      <c r="D74" s="120"/>
      <c r="E74" s="120">
        <f>$B74      +$C74      +$D74</f>
        <v>38805000</v>
      </c>
      <c r="F74" s="121">
        <f t="shared" ref="F74:O74" si="45">SUM(F71:F72)</f>
        <v>38805000</v>
      </c>
      <c r="G74" s="122">
        <f t="shared" si="45"/>
        <v>31000000</v>
      </c>
      <c r="H74" s="121">
        <f t="shared" si="45"/>
        <v>9819000</v>
      </c>
      <c r="I74" s="122">
        <f t="shared" si="45"/>
        <v>-27562060</v>
      </c>
      <c r="J74" s="121">
        <f t="shared" si="45"/>
        <v>8237000</v>
      </c>
      <c r="K74" s="122">
        <f t="shared" si="45"/>
        <v>42629159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18056000</v>
      </c>
      <c r="Q74" s="122">
        <f>$I74      +$K74      +$M74      +$O74</f>
        <v>15067099</v>
      </c>
      <c r="R74" s="67">
        <f>IF(($H74      =0),0,((($J74      -$H74      )/$H74      )*100))</f>
        <v>-16.111620327935636</v>
      </c>
      <c r="S74" s="68">
        <f>IF(($I74      =0),0,((($K74      -$I74      )/$I74      )*100))</f>
        <v>-254.66608446538464</v>
      </c>
      <c r="T74" s="67">
        <f>IF(($E71      =0),0,(($P71      /$E71      )*100))</f>
        <v>46.530086329081307</v>
      </c>
      <c r="U74" s="71">
        <f>IF($E71   =0,0,($Q71   /$E71 )*100)</f>
        <v>38.827725808529827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46547000</v>
      </c>
      <c r="C75" s="120">
        <f>SUM(C9:C16,C19:C25,C28:C31,C34,C37:C41,C44:C54,C57:C60,C63:C67,C71:C72)</f>
        <v>0</v>
      </c>
      <c r="D75" s="120"/>
      <c r="E75" s="120">
        <f>$B75      +$C75      +$D75</f>
        <v>46547000</v>
      </c>
      <c r="F75" s="121">
        <f t="shared" ref="F75:O75" si="46">SUM(F9:F16,F19:F25,F28:F31,F34,F37:F41,F44:F54,F57:F60,F63:F67,F71:F72)</f>
        <v>46187000</v>
      </c>
      <c r="G75" s="122">
        <f t="shared" si="46"/>
        <v>34246000</v>
      </c>
      <c r="H75" s="121">
        <f t="shared" si="46"/>
        <v>10438000</v>
      </c>
      <c r="I75" s="122">
        <f t="shared" si="46"/>
        <v>-33219303</v>
      </c>
      <c r="J75" s="121">
        <f t="shared" si="46"/>
        <v>9352000</v>
      </c>
      <c r="K75" s="122">
        <f t="shared" si="46"/>
        <v>50181775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19790000</v>
      </c>
      <c r="Q75" s="122">
        <f>$I75      +$K75      +$M75      +$O75</f>
        <v>16962472</v>
      </c>
      <c r="R75" s="67">
        <f>IF(($H75      =0),0,((($J75      -$H75      )/$H75      )*100))</f>
        <v>-10.404292009963594</v>
      </c>
      <c r="S75" s="68">
        <f>IF(($I75      =0),0,((($K75      -$I75      )/$I75      )*100))</f>
        <v>-251.0620948308277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46.472853653954537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39.832970129626148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oxgUlgcmhqjVtghVtY4x9xhrMHIMvfjzcVLBWSmZkeAhRRnSJ8ZSKFTVg5iGcmtxpj/Vxbn0Vot9ythvO2l1vQ==" saltValue="uBU7lNIVg/bPe7HNsSrfo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176000</v>
      </c>
      <c r="I10" s="110">
        <v>175836</v>
      </c>
      <c r="J10" s="109">
        <v>190000</v>
      </c>
      <c r="K10" s="110">
        <v>189699</v>
      </c>
      <c r="L10" s="109"/>
      <c r="M10" s="110"/>
      <c r="N10" s="109"/>
      <c r="O10" s="110"/>
      <c r="P10" s="109">
        <f t="shared" ref="P10:P17" si="1">$H10      +$J10      +$L10      +$N10</f>
        <v>366000</v>
      </c>
      <c r="Q10" s="110">
        <f t="shared" ref="Q10:Q17" si="2">$I10      +$K10      +$M10      +$O10</f>
        <v>365535</v>
      </c>
      <c r="R10" s="54">
        <f t="shared" ref="R10:R17" si="3">IF(($H10      =0),0,((($J10      -$H10      )/$H10      )*100))</f>
        <v>7.9545454545454541</v>
      </c>
      <c r="S10" s="55">
        <f t="shared" ref="S10:S17" si="4">IF(($I10      =0),0,((($K10      -$I10      )/$I10      )*100))</f>
        <v>7.8840510475670502</v>
      </c>
      <c r="T10" s="54">
        <f t="shared" ref="T10:T16" si="5">IF(($E10      =0),0,(($P10      /$E10      )*100))</f>
        <v>18.3</v>
      </c>
      <c r="U10" s="56">
        <f t="shared" ref="U10:U16" si="6">IF(($E10      =0),0,(($Q10      /$E10      )*100))</f>
        <v>18.27675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176000</v>
      </c>
      <c r="I17" s="113">
        <f t="shared" si="7"/>
        <v>175836</v>
      </c>
      <c r="J17" s="112">
        <f t="shared" si="7"/>
        <v>190000</v>
      </c>
      <c r="K17" s="113">
        <f t="shared" si="7"/>
        <v>189699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366000</v>
      </c>
      <c r="Q17" s="113">
        <f t="shared" si="2"/>
        <v>365535</v>
      </c>
      <c r="R17" s="58">
        <f t="shared" si="3"/>
        <v>7.9545454545454541</v>
      </c>
      <c r="S17" s="59">
        <f t="shared" si="4"/>
        <v>7.8840510475670502</v>
      </c>
      <c r="T17" s="58">
        <f>IF((SUM($E9:$E14))=0,0,(P17/(SUM($E9:$E14))*100))</f>
        <v>18.3</v>
      </c>
      <c r="U17" s="60">
        <f>IF((SUM($E9:$E14))=0,0,(Q17/(SUM($E9:$E14))*100))</f>
        <v>18.27675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3029000</v>
      </c>
      <c r="C34" s="108"/>
      <c r="D34" s="108"/>
      <c r="E34" s="108">
        <f>$B34      +$C34      +$D34</f>
        <v>3029000</v>
      </c>
      <c r="F34" s="109">
        <v>3029000</v>
      </c>
      <c r="G34" s="110">
        <v>2120000</v>
      </c>
      <c r="H34" s="109">
        <v>757000</v>
      </c>
      <c r="I34" s="110">
        <v>2097486</v>
      </c>
      <c r="J34" s="109">
        <v>931000</v>
      </c>
      <c r="K34" s="110">
        <v>931514</v>
      </c>
      <c r="L34" s="109"/>
      <c r="M34" s="110"/>
      <c r="N34" s="109"/>
      <c r="O34" s="110"/>
      <c r="P34" s="109">
        <f>$H34      +$J34      +$L34      +$N34</f>
        <v>1688000</v>
      </c>
      <c r="Q34" s="110">
        <f>$I34      +$K34      +$M34      +$O34</f>
        <v>3029000</v>
      </c>
      <c r="R34" s="54">
        <f>IF(($H34      =0),0,((($J34      -$H34      )/$H34      )*100))</f>
        <v>22.985468956406869</v>
      </c>
      <c r="S34" s="55">
        <f>IF(($I34      =0),0,((($K34      -$I34      )/$I34      )*100))</f>
        <v>-55.589024193725244</v>
      </c>
      <c r="T34" s="54">
        <f>IF(($E34      =0),0,(($P34      /$E34      )*100))</f>
        <v>55.727963024100355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3029000</v>
      </c>
      <c r="C35" s="111">
        <f>C34</f>
        <v>0</v>
      </c>
      <c r="D35" s="111"/>
      <c r="E35" s="111">
        <f>$B35      +$C35      +$D35</f>
        <v>3029000</v>
      </c>
      <c r="F35" s="112">
        <f t="shared" ref="F35:O35" si="17">F34</f>
        <v>3029000</v>
      </c>
      <c r="G35" s="113">
        <f t="shared" si="17"/>
        <v>2120000</v>
      </c>
      <c r="H35" s="112">
        <f t="shared" si="17"/>
        <v>757000</v>
      </c>
      <c r="I35" s="113">
        <f t="shared" si="17"/>
        <v>2097486</v>
      </c>
      <c r="J35" s="112">
        <f t="shared" si="17"/>
        <v>931000</v>
      </c>
      <c r="K35" s="113">
        <f t="shared" si="17"/>
        <v>931514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1688000</v>
      </c>
      <c r="Q35" s="113">
        <f>$I35      +$K35      +$M35      +$O35</f>
        <v>3029000</v>
      </c>
      <c r="R35" s="58">
        <f>IF(($H35      =0),0,((($J35      -$H35      )/$H35      )*100))</f>
        <v>22.985468956406869</v>
      </c>
      <c r="S35" s="59">
        <f>IF(($I35      =0),0,((($K35      -$I35      )/$I35      )*100))</f>
        <v>-55.589024193725244</v>
      </c>
      <c r="T35" s="58">
        <f>IF($E35   =0,0,($P35   /$E35   )*100)</f>
        <v>55.727963024100355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1550000</v>
      </c>
      <c r="C38" s="108"/>
      <c r="D38" s="108"/>
      <c r="E38" s="108">
        <f t="shared" si="18"/>
        <v>1550000</v>
      </c>
      <c r="F38" s="109">
        <v>1409000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1550000</v>
      </c>
      <c r="C42" s="111">
        <f>SUM(C37:C41)</f>
        <v>0</v>
      </c>
      <c r="D42" s="111"/>
      <c r="E42" s="111">
        <f t="shared" si="18"/>
        <v>1550000</v>
      </c>
      <c r="F42" s="112">
        <f t="shared" ref="F42:O42" si="25">SUM(F37:F41)</f>
        <v>1409000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6579000</v>
      </c>
      <c r="C69" s="120">
        <f>SUM(C9:C16,C19:C25,C28:C31,C34,C37:C41,C44:C54,C57:C60,C63:C67)</f>
        <v>0</v>
      </c>
      <c r="D69" s="120"/>
      <c r="E69" s="120">
        <f t="shared" si="35"/>
        <v>6579000</v>
      </c>
      <c r="F69" s="121">
        <f t="shared" ref="F69:O69" si="43">SUM(F9:F16,F19:F25,F28:F31,F34,F37:F41,F44:F54,F57:F60,F63:F67)</f>
        <v>6438000</v>
      </c>
      <c r="G69" s="122">
        <f t="shared" si="43"/>
        <v>4120000</v>
      </c>
      <c r="H69" s="121">
        <f t="shared" si="43"/>
        <v>933000</v>
      </c>
      <c r="I69" s="122">
        <f t="shared" si="43"/>
        <v>2273322</v>
      </c>
      <c r="J69" s="121">
        <f t="shared" si="43"/>
        <v>1121000</v>
      </c>
      <c r="K69" s="122">
        <f t="shared" si="43"/>
        <v>1121213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2054000</v>
      </c>
      <c r="Q69" s="122">
        <f t="shared" si="37"/>
        <v>3394535</v>
      </c>
      <c r="R69" s="67">
        <f t="shared" si="38"/>
        <v>20.15005359056806</v>
      </c>
      <c r="S69" s="68">
        <f t="shared" si="39"/>
        <v>-50.67953417949591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40.843109962219131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67.499204613243194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37593000</v>
      </c>
      <c r="C71" s="108"/>
      <c r="D71" s="108"/>
      <c r="E71" s="108">
        <f>$B71      +$C71      +$D71</f>
        <v>37593000</v>
      </c>
      <c r="F71" s="109">
        <v>37593000</v>
      </c>
      <c r="G71" s="110">
        <v>33593000</v>
      </c>
      <c r="H71" s="109">
        <v>15692000</v>
      </c>
      <c r="I71" s="110">
        <v>16515818</v>
      </c>
      <c r="J71" s="109">
        <v>9308000</v>
      </c>
      <c r="K71" s="110">
        <v>16611676</v>
      </c>
      <c r="L71" s="109"/>
      <c r="M71" s="110"/>
      <c r="N71" s="109"/>
      <c r="O71" s="110"/>
      <c r="P71" s="109">
        <f>$H71      +$J71      +$L71      +$N71</f>
        <v>25000000</v>
      </c>
      <c r="Q71" s="110">
        <f>$I71      +$K71      +$M71      +$O71</f>
        <v>33127494</v>
      </c>
      <c r="R71" s="54">
        <f>IF(($H71      =0),0,((($J71      -$H71      )/$H71      )*100))</f>
        <v>-40.683150650012742</v>
      </c>
      <c r="S71" s="55">
        <f>IF(($I71      =0),0,((($K71      -$I71      )/$I71      )*100))</f>
        <v>0.58040116450786761</v>
      </c>
      <c r="T71" s="54">
        <f>IF(($E71      =0),0,(($P71      /$E71      )*100))</f>
        <v>66.501742345649447</v>
      </c>
      <c r="U71" s="56">
        <f>IF(($E71      =0),0,(($Q71      /$E71      )*100))</f>
        <v>88.121442821801935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37593000</v>
      </c>
      <c r="C73" s="117">
        <f>SUM(C71:C72)</f>
        <v>0</v>
      </c>
      <c r="D73" s="117"/>
      <c r="E73" s="117">
        <f>$B73      +$C73      +$D73</f>
        <v>37593000</v>
      </c>
      <c r="F73" s="118">
        <f t="shared" ref="F73:O73" si="44">SUM(F71:F72)</f>
        <v>37593000</v>
      </c>
      <c r="G73" s="119">
        <f t="shared" si="44"/>
        <v>33593000</v>
      </c>
      <c r="H73" s="118">
        <f t="shared" si="44"/>
        <v>15692000</v>
      </c>
      <c r="I73" s="119">
        <f t="shared" si="44"/>
        <v>16515818</v>
      </c>
      <c r="J73" s="118">
        <f t="shared" si="44"/>
        <v>9308000</v>
      </c>
      <c r="K73" s="119">
        <f t="shared" si="44"/>
        <v>16611676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25000000</v>
      </c>
      <c r="Q73" s="119">
        <f>$I73      +$K73      +$M73      +$O73</f>
        <v>33127494</v>
      </c>
      <c r="R73" s="63">
        <f>IF(($H73      =0),0,((($J73      -$H73      )/$H73      )*100))</f>
        <v>-40.683150650012742</v>
      </c>
      <c r="S73" s="64">
        <f>IF(($I73      =0),0,((($K73      -$I73      )/$I73      )*100))</f>
        <v>0.58040116450786761</v>
      </c>
      <c r="T73" s="63">
        <f>IF(($E71      =0),0,(($P71      /$E71      )*100))</f>
        <v>66.501742345649447</v>
      </c>
      <c r="U73" s="65">
        <f>IF($E71   =0,0,($Q71   /$E71 )*100)</f>
        <v>88.121442821801935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37593000</v>
      </c>
      <c r="C74" s="120">
        <f>SUM(C71:C72)</f>
        <v>0</v>
      </c>
      <c r="D74" s="120"/>
      <c r="E74" s="120">
        <f>$B74      +$C74      +$D74</f>
        <v>37593000</v>
      </c>
      <c r="F74" s="121">
        <f t="shared" ref="F74:O74" si="45">SUM(F71:F72)</f>
        <v>37593000</v>
      </c>
      <c r="G74" s="122">
        <f t="shared" si="45"/>
        <v>33593000</v>
      </c>
      <c r="H74" s="121">
        <f t="shared" si="45"/>
        <v>15692000</v>
      </c>
      <c r="I74" s="122">
        <f t="shared" si="45"/>
        <v>16515818</v>
      </c>
      <c r="J74" s="121">
        <f t="shared" si="45"/>
        <v>9308000</v>
      </c>
      <c r="K74" s="122">
        <f t="shared" si="45"/>
        <v>16611676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25000000</v>
      </c>
      <c r="Q74" s="122">
        <f>$I74      +$K74      +$M74      +$O74</f>
        <v>33127494</v>
      </c>
      <c r="R74" s="67">
        <f>IF(($H74      =0),0,((($J74      -$H74      )/$H74      )*100))</f>
        <v>-40.683150650012742</v>
      </c>
      <c r="S74" s="68">
        <f>IF(($I74      =0),0,((($K74      -$I74      )/$I74      )*100))</f>
        <v>0.58040116450786761</v>
      </c>
      <c r="T74" s="67">
        <f>IF(($E71      =0),0,(($P71      /$E71      )*100))</f>
        <v>66.501742345649447</v>
      </c>
      <c r="U74" s="71">
        <f>IF($E71   =0,0,($Q71   /$E71 )*100)</f>
        <v>88.121442821801935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44172000</v>
      </c>
      <c r="C75" s="120">
        <f>SUM(C9:C16,C19:C25,C28:C31,C34,C37:C41,C44:C54,C57:C60,C63:C67,C71:C72)</f>
        <v>0</v>
      </c>
      <c r="D75" s="120"/>
      <c r="E75" s="120">
        <f>$B75      +$C75      +$D75</f>
        <v>44172000</v>
      </c>
      <c r="F75" s="121">
        <f t="shared" ref="F75:O75" si="46">SUM(F9:F16,F19:F25,F28:F31,F34,F37:F41,F44:F54,F57:F60,F63:F67,F71:F72)</f>
        <v>44031000</v>
      </c>
      <c r="G75" s="122">
        <f t="shared" si="46"/>
        <v>37713000</v>
      </c>
      <c r="H75" s="121">
        <f t="shared" si="46"/>
        <v>16625000</v>
      </c>
      <c r="I75" s="122">
        <f t="shared" si="46"/>
        <v>18789140</v>
      </c>
      <c r="J75" s="121">
        <f t="shared" si="46"/>
        <v>10429000</v>
      </c>
      <c r="K75" s="122">
        <f t="shared" si="46"/>
        <v>17732889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27054000</v>
      </c>
      <c r="Q75" s="122">
        <f>$I75      +$K75      +$M75      +$O75</f>
        <v>36522029</v>
      </c>
      <c r="R75" s="67">
        <f>IF(($H75      =0),0,((($J75      -$H75      )/$H75      )*100))</f>
        <v>-37.269172932330832</v>
      </c>
      <c r="S75" s="68">
        <f>IF(($I75      =0),0,((($K75      -$I75      )/$I75      )*100))</f>
        <v>-5.6216037562123651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63.474262118154947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85.688210313922383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FHI4AejAufbdqt1cEYCxlWa1Fw6cGajZI1oD1xw4XviOi0tiaww05qmiRwy4RQFN6U3s8lUnQByBBCXmuKaaA==" saltValue="Yrf0wNtmFBOlSsxXYKiJi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105000</v>
      </c>
      <c r="I10" s="110">
        <v>368182</v>
      </c>
      <c r="J10" s="109">
        <v>612000</v>
      </c>
      <c r="K10" s="110">
        <v>329821</v>
      </c>
      <c r="L10" s="109"/>
      <c r="M10" s="110"/>
      <c r="N10" s="109"/>
      <c r="O10" s="110"/>
      <c r="P10" s="109">
        <f t="shared" ref="P10:P17" si="1">$H10      +$J10      +$L10      +$N10</f>
        <v>717000</v>
      </c>
      <c r="Q10" s="110">
        <f t="shared" ref="Q10:Q17" si="2">$I10      +$K10      +$M10      +$O10</f>
        <v>698003</v>
      </c>
      <c r="R10" s="54">
        <f t="shared" ref="R10:R17" si="3">IF(($H10      =0),0,((($J10      -$H10      )/$H10      )*100))</f>
        <v>482.85714285714283</v>
      </c>
      <c r="S10" s="55">
        <f t="shared" ref="S10:S17" si="4">IF(($I10      =0),0,((($K10      -$I10      )/$I10      )*100))</f>
        <v>-10.419031891836102</v>
      </c>
      <c r="T10" s="54">
        <f t="shared" ref="T10:T16" si="5">IF(($E10      =0),0,(($P10      /$E10      )*100))</f>
        <v>55.153846153846153</v>
      </c>
      <c r="U10" s="56">
        <f t="shared" ref="U10:U16" si="6">IF(($E10      =0),0,(($Q10      /$E10      )*100))</f>
        <v>53.692538461538462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105000</v>
      </c>
      <c r="I17" s="113">
        <f t="shared" si="7"/>
        <v>368182</v>
      </c>
      <c r="J17" s="112">
        <f t="shared" si="7"/>
        <v>612000</v>
      </c>
      <c r="K17" s="113">
        <f t="shared" si="7"/>
        <v>329821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717000</v>
      </c>
      <c r="Q17" s="113">
        <f t="shared" si="2"/>
        <v>698003</v>
      </c>
      <c r="R17" s="58">
        <f t="shared" si="3"/>
        <v>482.85714285714283</v>
      </c>
      <c r="S17" s="59">
        <f t="shared" si="4"/>
        <v>-10.419031891836102</v>
      </c>
      <c r="T17" s="58">
        <f>IF((SUM($E9:$E14))=0,0,(P17/(SUM($E9:$E14))*100))</f>
        <v>55.153846153846153</v>
      </c>
      <c r="U17" s="60">
        <f>IF((SUM($E9:$E14))=0,0,(Q17/(SUM($E9:$E14))*100))</f>
        <v>53.692538461538462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2772000</v>
      </c>
      <c r="C31" s="108"/>
      <c r="D31" s="108"/>
      <c r="E31" s="108">
        <f>$B31      +$C31      +$D31</f>
        <v>2772000</v>
      </c>
      <c r="F31" s="109">
        <v>2772000</v>
      </c>
      <c r="G31" s="110">
        <v>1940000</v>
      </c>
      <c r="H31" s="109"/>
      <c r="I31" s="110"/>
      <c r="J31" s="109">
        <v>1295000</v>
      </c>
      <c r="K31" s="110"/>
      <c r="L31" s="109"/>
      <c r="M31" s="110"/>
      <c r="N31" s="109"/>
      <c r="O31" s="110"/>
      <c r="P31" s="109">
        <f>$H31      +$J31      +$L31      +$N31</f>
        <v>1295000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46.717171717171716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2772000</v>
      </c>
      <c r="C32" s="111">
        <f>SUM(C28:C31)</f>
        <v>0</v>
      </c>
      <c r="D32" s="111"/>
      <c r="E32" s="111">
        <f>$B32      +$C32      +$D32</f>
        <v>2772000</v>
      </c>
      <c r="F32" s="112">
        <f t="shared" ref="F32:O32" si="16">SUM(F28:F31)</f>
        <v>2772000</v>
      </c>
      <c r="G32" s="113">
        <f t="shared" si="16"/>
        <v>1940000</v>
      </c>
      <c r="H32" s="112">
        <f t="shared" si="16"/>
        <v>0</v>
      </c>
      <c r="I32" s="113">
        <f t="shared" si="16"/>
        <v>0</v>
      </c>
      <c r="J32" s="112">
        <f t="shared" si="16"/>
        <v>1295000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1295000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46.717171717171716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6406000</v>
      </c>
      <c r="C34" s="108"/>
      <c r="D34" s="108"/>
      <c r="E34" s="108">
        <f>$B34      +$C34      +$D34</f>
        <v>6406000</v>
      </c>
      <c r="F34" s="109">
        <v>6406000</v>
      </c>
      <c r="G34" s="110">
        <v>4485000</v>
      </c>
      <c r="H34" s="109">
        <v>1602000</v>
      </c>
      <c r="I34" s="110">
        <v>1602000</v>
      </c>
      <c r="J34" s="109">
        <v>2883000</v>
      </c>
      <c r="K34" s="110">
        <v>2883000</v>
      </c>
      <c r="L34" s="109"/>
      <c r="M34" s="110"/>
      <c r="N34" s="109"/>
      <c r="O34" s="110"/>
      <c r="P34" s="109">
        <f>$H34      +$J34      +$L34      +$N34</f>
        <v>4485000</v>
      </c>
      <c r="Q34" s="110">
        <f>$I34      +$K34      +$M34      +$O34</f>
        <v>4485000</v>
      </c>
      <c r="R34" s="54">
        <f>IF(($H34      =0),0,((($J34      -$H34      )/$H34      )*100))</f>
        <v>79.962546816479403</v>
      </c>
      <c r="S34" s="55">
        <f>IF(($I34      =0),0,((($K34      -$I34      )/$I34      )*100))</f>
        <v>79.962546816479403</v>
      </c>
      <c r="T34" s="54">
        <f>IF(($E34      =0),0,(($P34      /$E34      )*100))</f>
        <v>70.012488292226038</v>
      </c>
      <c r="U34" s="56">
        <f>IF(($E34      =0),0,(($Q34      /$E34      )*100))</f>
        <v>70.012488292226038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6406000</v>
      </c>
      <c r="C35" s="111">
        <f>C34</f>
        <v>0</v>
      </c>
      <c r="D35" s="111"/>
      <c r="E35" s="111">
        <f>$B35      +$C35      +$D35</f>
        <v>6406000</v>
      </c>
      <c r="F35" s="112">
        <f t="shared" ref="F35:O35" si="17">F34</f>
        <v>6406000</v>
      </c>
      <c r="G35" s="113">
        <f t="shared" si="17"/>
        <v>4485000</v>
      </c>
      <c r="H35" s="112">
        <f t="shared" si="17"/>
        <v>1602000</v>
      </c>
      <c r="I35" s="113">
        <f t="shared" si="17"/>
        <v>1602000</v>
      </c>
      <c r="J35" s="112">
        <f t="shared" si="17"/>
        <v>2883000</v>
      </c>
      <c r="K35" s="113">
        <f t="shared" si="17"/>
        <v>2883000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4485000</v>
      </c>
      <c r="Q35" s="113">
        <f>$I35      +$K35      +$M35      +$O35</f>
        <v>4485000</v>
      </c>
      <c r="R35" s="58">
        <f>IF(($H35      =0),0,((($J35      -$H35      )/$H35      )*100))</f>
        <v>79.962546816479403</v>
      </c>
      <c r="S35" s="59">
        <f>IF(($I35      =0),0,((($K35      -$I35      )/$I35      )*100))</f>
        <v>79.962546816479403</v>
      </c>
      <c r="T35" s="58">
        <f>IF($E35   =0,0,($P35   /$E35   )*100)</f>
        <v>70.012488292226038</v>
      </c>
      <c r="U35" s="60">
        <f>IF($E35   =0,0,($Q35   /$E35   )*100)</f>
        <v>70.012488292226038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544478000</v>
      </c>
      <c r="C45" s="108"/>
      <c r="D45" s="108"/>
      <c r="E45" s="108">
        <f t="shared" si="26"/>
        <v>544478000</v>
      </c>
      <c r="F45" s="109">
        <v>544478000</v>
      </c>
      <c r="G45" s="110">
        <v>382700000</v>
      </c>
      <c r="H45" s="109">
        <v>79230000</v>
      </c>
      <c r="I45" s="110">
        <v>72599916</v>
      </c>
      <c r="J45" s="109">
        <v>209736000</v>
      </c>
      <c r="K45" s="110">
        <v>153264839</v>
      </c>
      <c r="L45" s="109"/>
      <c r="M45" s="110"/>
      <c r="N45" s="109"/>
      <c r="O45" s="110"/>
      <c r="P45" s="109">
        <f t="shared" si="27"/>
        <v>288966000</v>
      </c>
      <c r="Q45" s="110">
        <f t="shared" si="28"/>
        <v>225864755</v>
      </c>
      <c r="R45" s="54">
        <f t="shared" si="29"/>
        <v>164.71790988262023</v>
      </c>
      <c r="S45" s="55">
        <f t="shared" si="30"/>
        <v>111.10883792207143</v>
      </c>
      <c r="T45" s="54">
        <f t="shared" si="31"/>
        <v>53.072116779741329</v>
      </c>
      <c r="U45" s="56">
        <f t="shared" si="32"/>
        <v>41.482806467846267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16416000</v>
      </c>
      <c r="I53" s="110">
        <v>14608103</v>
      </c>
      <c r="J53" s="109">
        <v>15176000</v>
      </c>
      <c r="K53" s="110">
        <v>15685796</v>
      </c>
      <c r="L53" s="109"/>
      <c r="M53" s="110"/>
      <c r="N53" s="109"/>
      <c r="O53" s="110"/>
      <c r="P53" s="109">
        <f t="shared" si="27"/>
        <v>31592000</v>
      </c>
      <c r="Q53" s="110">
        <f t="shared" si="28"/>
        <v>30293899</v>
      </c>
      <c r="R53" s="54">
        <f t="shared" si="29"/>
        <v>-7.5536062378167639</v>
      </c>
      <c r="S53" s="55">
        <f t="shared" si="30"/>
        <v>7.3773644668304978</v>
      </c>
      <c r="T53" s="54">
        <f t="shared" si="31"/>
        <v>31.591999999999999</v>
      </c>
      <c r="U53" s="56">
        <f t="shared" si="32"/>
        <v>30.293899000000003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644478000</v>
      </c>
      <c r="C55" s="111">
        <f>SUM(C44:C54)</f>
        <v>0</v>
      </c>
      <c r="D55" s="111"/>
      <c r="E55" s="111">
        <f t="shared" si="26"/>
        <v>644478000</v>
      </c>
      <c r="F55" s="112">
        <f t="shared" ref="F55:O55" si="33">SUM(F44:F54)</f>
        <v>644478000</v>
      </c>
      <c r="G55" s="113">
        <f t="shared" si="33"/>
        <v>452700000</v>
      </c>
      <c r="H55" s="112">
        <f t="shared" si="33"/>
        <v>95646000</v>
      </c>
      <c r="I55" s="113">
        <f t="shared" si="33"/>
        <v>87208019</v>
      </c>
      <c r="J55" s="112">
        <f t="shared" si="33"/>
        <v>224912000</v>
      </c>
      <c r="K55" s="113">
        <f t="shared" si="33"/>
        <v>168950635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320558000</v>
      </c>
      <c r="Q55" s="113">
        <f t="shared" si="28"/>
        <v>256158654</v>
      </c>
      <c r="R55" s="58">
        <f t="shared" si="29"/>
        <v>135.15045061999456</v>
      </c>
      <c r="S55" s="59">
        <f t="shared" si="30"/>
        <v>93.732912336880389</v>
      </c>
      <c r="T55" s="58">
        <f>IF((+$E45+$E47+$E49+$E50+$E53) =0,0,(P55   /(+$E45+$E47+$E49+$E50+$E53) )*100)</f>
        <v>49.73916875362697</v>
      </c>
      <c r="U55" s="60">
        <f>IF((+$E45+$E47+$E49+$E50+$E53) =0,0,(Q55   /(+$E45+$E47+$E49+$E50+$E53) )*100)</f>
        <v>39.746687086293093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654956000</v>
      </c>
      <c r="C69" s="120">
        <f>SUM(C9:C16,C19:C25,C28:C31,C34,C37:C41,C44:C54,C57:C60,C63:C67)</f>
        <v>0</v>
      </c>
      <c r="D69" s="120"/>
      <c r="E69" s="120">
        <f t="shared" si="35"/>
        <v>654956000</v>
      </c>
      <c r="F69" s="121">
        <f t="shared" ref="F69:O69" si="43">SUM(F9:F16,F19:F25,F28:F31,F34,F37:F41,F44:F54,F57:F60,F63:F67)</f>
        <v>654956000</v>
      </c>
      <c r="G69" s="122">
        <f t="shared" si="43"/>
        <v>460425000</v>
      </c>
      <c r="H69" s="121">
        <f t="shared" si="43"/>
        <v>97353000</v>
      </c>
      <c r="I69" s="122">
        <f t="shared" si="43"/>
        <v>89178201</v>
      </c>
      <c r="J69" s="121">
        <f t="shared" si="43"/>
        <v>229702000</v>
      </c>
      <c r="K69" s="122">
        <f t="shared" si="43"/>
        <v>172163456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327055000</v>
      </c>
      <c r="Q69" s="122">
        <f t="shared" si="37"/>
        <v>261341657</v>
      </c>
      <c r="R69" s="67">
        <f t="shared" si="38"/>
        <v>135.947531149528</v>
      </c>
      <c r="S69" s="68">
        <f t="shared" si="39"/>
        <v>93.055538314795115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49.935415508828072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39.902170069439777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268969000</v>
      </c>
      <c r="C71" s="108"/>
      <c r="D71" s="108"/>
      <c r="E71" s="108">
        <f>$B71      +$C71      +$D71</f>
        <v>268969000</v>
      </c>
      <c r="F71" s="109">
        <v>268969000</v>
      </c>
      <c r="G71" s="110">
        <v>245000000</v>
      </c>
      <c r="H71" s="109">
        <v>105656000</v>
      </c>
      <c r="I71" s="110">
        <v>55640630</v>
      </c>
      <c r="J71" s="109">
        <v>64768000</v>
      </c>
      <c r="K71" s="110">
        <v>84085708</v>
      </c>
      <c r="L71" s="109"/>
      <c r="M71" s="110"/>
      <c r="N71" s="109"/>
      <c r="O71" s="110"/>
      <c r="P71" s="109">
        <f>$H71      +$J71      +$L71      +$N71</f>
        <v>170424000</v>
      </c>
      <c r="Q71" s="110">
        <f>$I71      +$K71      +$M71      +$O71</f>
        <v>139726338</v>
      </c>
      <c r="R71" s="54">
        <f>IF(($H71      =0),0,((($J71      -$H71      )/$H71      )*100))</f>
        <v>-38.69917468009389</v>
      </c>
      <c r="S71" s="55">
        <f>IF(($I71      =0),0,((($K71      -$I71      )/$I71      )*100))</f>
        <v>51.122853928864572</v>
      </c>
      <c r="T71" s="54">
        <f>IF(($E71      =0),0,(($P71      /$E71      )*100))</f>
        <v>63.361948774765864</v>
      </c>
      <c r="U71" s="56">
        <f>IF(($E71      =0),0,(($Q71      /$E71      )*100))</f>
        <v>51.948863251898914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268969000</v>
      </c>
      <c r="C73" s="117">
        <f>SUM(C71:C72)</f>
        <v>0</v>
      </c>
      <c r="D73" s="117"/>
      <c r="E73" s="117">
        <f>$B73      +$C73      +$D73</f>
        <v>268969000</v>
      </c>
      <c r="F73" s="118">
        <f t="shared" ref="F73:O73" si="44">SUM(F71:F72)</f>
        <v>268969000</v>
      </c>
      <c r="G73" s="119">
        <f t="shared" si="44"/>
        <v>245000000</v>
      </c>
      <c r="H73" s="118">
        <f t="shared" si="44"/>
        <v>105656000</v>
      </c>
      <c r="I73" s="119">
        <f t="shared" si="44"/>
        <v>55640630</v>
      </c>
      <c r="J73" s="118">
        <f t="shared" si="44"/>
        <v>64768000</v>
      </c>
      <c r="K73" s="119">
        <f t="shared" si="44"/>
        <v>84085708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170424000</v>
      </c>
      <c r="Q73" s="119">
        <f>$I73      +$K73      +$M73      +$O73</f>
        <v>139726338</v>
      </c>
      <c r="R73" s="63">
        <f>IF(($H73      =0),0,((($J73      -$H73      )/$H73      )*100))</f>
        <v>-38.69917468009389</v>
      </c>
      <c r="S73" s="64">
        <f>IF(($I73      =0),0,((($K73      -$I73      )/$I73      )*100))</f>
        <v>51.122853928864572</v>
      </c>
      <c r="T73" s="63">
        <f>IF(($E71      =0),0,(($P71      /$E71      )*100))</f>
        <v>63.361948774765864</v>
      </c>
      <c r="U73" s="65">
        <f>IF($E71   =0,0,($Q71   /$E71 )*100)</f>
        <v>51.948863251898914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268969000</v>
      </c>
      <c r="C74" s="120">
        <f>SUM(C71:C72)</f>
        <v>0</v>
      </c>
      <c r="D74" s="120"/>
      <c r="E74" s="120">
        <f>$B74      +$C74      +$D74</f>
        <v>268969000</v>
      </c>
      <c r="F74" s="121">
        <f t="shared" ref="F74:O74" si="45">SUM(F71:F72)</f>
        <v>268969000</v>
      </c>
      <c r="G74" s="122">
        <f t="shared" si="45"/>
        <v>245000000</v>
      </c>
      <c r="H74" s="121">
        <f t="shared" si="45"/>
        <v>105656000</v>
      </c>
      <c r="I74" s="122">
        <f t="shared" si="45"/>
        <v>55640630</v>
      </c>
      <c r="J74" s="121">
        <f t="shared" si="45"/>
        <v>64768000</v>
      </c>
      <c r="K74" s="122">
        <f t="shared" si="45"/>
        <v>84085708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170424000</v>
      </c>
      <c r="Q74" s="122">
        <f>$I74      +$K74      +$M74      +$O74</f>
        <v>139726338</v>
      </c>
      <c r="R74" s="67">
        <f>IF(($H74      =0),0,((($J74      -$H74      )/$H74      )*100))</f>
        <v>-38.69917468009389</v>
      </c>
      <c r="S74" s="68">
        <f>IF(($I74      =0),0,((($K74      -$I74      )/$I74      )*100))</f>
        <v>51.122853928864572</v>
      </c>
      <c r="T74" s="67">
        <f>IF(($E71      =0),0,(($P71      /$E71      )*100))</f>
        <v>63.361948774765864</v>
      </c>
      <c r="U74" s="71">
        <f>IF($E71   =0,0,($Q71   /$E71 )*100)</f>
        <v>51.948863251898914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923925000</v>
      </c>
      <c r="C75" s="120">
        <f>SUM(C9:C16,C19:C25,C28:C31,C34,C37:C41,C44:C54,C57:C60,C63:C67,C71:C72)</f>
        <v>0</v>
      </c>
      <c r="D75" s="120"/>
      <c r="E75" s="120">
        <f>$B75      +$C75      +$D75</f>
        <v>923925000</v>
      </c>
      <c r="F75" s="121">
        <f t="shared" ref="F75:O75" si="46">SUM(F9:F16,F19:F25,F28:F31,F34,F37:F41,F44:F54,F57:F60,F63:F67,F71:F72)</f>
        <v>923925000</v>
      </c>
      <c r="G75" s="122">
        <f t="shared" si="46"/>
        <v>705425000</v>
      </c>
      <c r="H75" s="121">
        <f t="shared" si="46"/>
        <v>203009000</v>
      </c>
      <c r="I75" s="122">
        <f t="shared" si="46"/>
        <v>144818831</v>
      </c>
      <c r="J75" s="121">
        <f t="shared" si="46"/>
        <v>294470000</v>
      </c>
      <c r="K75" s="122">
        <f t="shared" si="46"/>
        <v>256249164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497479000</v>
      </c>
      <c r="Q75" s="122">
        <f>$I75      +$K75      +$M75      +$O75</f>
        <v>401067995</v>
      </c>
      <c r="R75" s="67">
        <f>IF(($H75      =0),0,((($J75      -$H75      )/$H75      )*100))</f>
        <v>45.052682393391422</v>
      </c>
      <c r="S75" s="68">
        <f>IF(($I75      =0),0,((($K75      -$I75      )/$I75      )*100))</f>
        <v>76.944643338544836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53.844089076494306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43.409150634521197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JeHLemBcOYFtQjNGtQa+A9TxqC+qD3FINdynWom/NLBxxuuQgpH6Gis2KG6TGly6FYeDl1wV6xo5aEHuM9YrQ==" saltValue="BXDmgZELdG2ZJR7OjP7Nw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1226000</v>
      </c>
      <c r="I10" s="110">
        <v>1225001</v>
      </c>
      <c r="J10" s="109">
        <v>84000</v>
      </c>
      <c r="K10" s="110">
        <v>125001</v>
      </c>
      <c r="L10" s="109"/>
      <c r="M10" s="110"/>
      <c r="N10" s="109"/>
      <c r="O10" s="110"/>
      <c r="P10" s="109">
        <f t="shared" ref="P10:P17" si="1">$H10      +$J10      +$L10      +$N10</f>
        <v>1310000</v>
      </c>
      <c r="Q10" s="110">
        <f t="shared" ref="Q10:Q17" si="2">$I10      +$K10      +$M10      +$O10</f>
        <v>1350002</v>
      </c>
      <c r="R10" s="54">
        <f t="shared" ref="R10:R17" si="3">IF(($H10      =0),0,((($J10      -$H10      )/$H10      )*100))</f>
        <v>-93.148450244698211</v>
      </c>
      <c r="S10" s="55">
        <f t="shared" ref="S10:S17" si="4">IF(($I10      =0),0,((($K10      -$I10      )/$I10      )*100))</f>
        <v>-89.795845064616273</v>
      </c>
      <c r="T10" s="54">
        <f t="shared" ref="T10:T16" si="5">IF(($E10      =0),0,(($P10      /$E10      )*100))</f>
        <v>68.94736842105263</v>
      </c>
      <c r="U10" s="56">
        <f t="shared" ref="U10:U16" si="6">IF(($E10      =0),0,(($Q10      /$E10      )*100))</f>
        <v>71.052736842105276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1226000</v>
      </c>
      <c r="I17" s="113">
        <f t="shared" si="7"/>
        <v>1225001</v>
      </c>
      <c r="J17" s="112">
        <f t="shared" si="7"/>
        <v>84000</v>
      </c>
      <c r="K17" s="113">
        <f t="shared" si="7"/>
        <v>125001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1310000</v>
      </c>
      <c r="Q17" s="113">
        <f t="shared" si="2"/>
        <v>1350002</v>
      </c>
      <c r="R17" s="58">
        <f t="shared" si="3"/>
        <v>-93.148450244698211</v>
      </c>
      <c r="S17" s="59">
        <f t="shared" si="4"/>
        <v>-89.795845064616273</v>
      </c>
      <c r="T17" s="58">
        <f>IF((SUM($E9:$E14))=0,0,(P17/(SUM($E9:$E14))*100))</f>
        <v>68.94736842105263</v>
      </c>
      <c r="U17" s="60">
        <f>IF((SUM($E9:$E14))=0,0,(Q17/(SUM($E9:$E14))*100))</f>
        <v>71.052736842105276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2336000</v>
      </c>
      <c r="C34" s="108"/>
      <c r="D34" s="108"/>
      <c r="E34" s="108">
        <f>$B34      +$C34      +$D34</f>
        <v>2336000</v>
      </c>
      <c r="F34" s="109">
        <v>2336000</v>
      </c>
      <c r="G34" s="110">
        <v>1635000</v>
      </c>
      <c r="H34" s="109">
        <v>189000</v>
      </c>
      <c r="I34" s="110">
        <v>190485</v>
      </c>
      <c r="J34" s="109">
        <v>1446000</v>
      </c>
      <c r="K34" s="110">
        <v>2145515</v>
      </c>
      <c r="L34" s="109"/>
      <c r="M34" s="110"/>
      <c r="N34" s="109"/>
      <c r="O34" s="110"/>
      <c r="P34" s="109">
        <f>$H34      +$J34      +$L34      +$N34</f>
        <v>1635000</v>
      </c>
      <c r="Q34" s="110">
        <f>$I34      +$K34      +$M34      +$O34</f>
        <v>2336000</v>
      </c>
      <c r="R34" s="54">
        <f>IF(($H34      =0),0,((($J34      -$H34      )/$H34      )*100))</f>
        <v>665.07936507936506</v>
      </c>
      <c r="S34" s="55">
        <f>IF(($I34      =0),0,((($K34      -$I34      )/$I34      )*100))</f>
        <v>1026.343281623225</v>
      </c>
      <c r="T34" s="54">
        <f>IF(($E34      =0),0,(($P34      /$E34      )*100))</f>
        <v>69.99143835616438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2336000</v>
      </c>
      <c r="C35" s="111">
        <f>C34</f>
        <v>0</v>
      </c>
      <c r="D35" s="111"/>
      <c r="E35" s="111">
        <f>$B35      +$C35      +$D35</f>
        <v>2336000</v>
      </c>
      <c r="F35" s="112">
        <f t="shared" ref="F35:O35" si="17">F34</f>
        <v>2336000</v>
      </c>
      <c r="G35" s="113">
        <f t="shared" si="17"/>
        <v>1635000</v>
      </c>
      <c r="H35" s="112">
        <f t="shared" si="17"/>
        <v>189000</v>
      </c>
      <c r="I35" s="113">
        <f t="shared" si="17"/>
        <v>190485</v>
      </c>
      <c r="J35" s="112">
        <f t="shared" si="17"/>
        <v>1446000</v>
      </c>
      <c r="K35" s="113">
        <f t="shared" si="17"/>
        <v>2145515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1635000</v>
      </c>
      <c r="Q35" s="113">
        <f>$I35      +$K35      +$M35      +$O35</f>
        <v>2336000</v>
      </c>
      <c r="R35" s="58">
        <f>IF(($H35      =0),0,((($J35      -$H35      )/$H35      )*100))</f>
        <v>665.07936507936506</v>
      </c>
      <c r="S35" s="59">
        <f>IF(($I35      =0),0,((($K35      -$I35      )/$I35      )*100))</f>
        <v>1026.343281623225</v>
      </c>
      <c r="T35" s="58">
        <f>IF($E35   =0,0,($P35   /$E35   )*100)</f>
        <v>69.99143835616438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14250000</v>
      </c>
      <c r="C37" s="108"/>
      <c r="D37" s="108"/>
      <c r="E37" s="108">
        <f t="shared" ref="E37:E42" si="18">$B37      +$C37      +$D37</f>
        <v>14250000</v>
      </c>
      <c r="F37" s="109">
        <v>14250000</v>
      </c>
      <c r="G37" s="110">
        <v>9263000</v>
      </c>
      <c r="H37" s="109">
        <v>1261000</v>
      </c>
      <c r="I37" s="110">
        <v>1261135</v>
      </c>
      <c r="J37" s="109">
        <v>4947000</v>
      </c>
      <c r="K37" s="110">
        <v>4946797</v>
      </c>
      <c r="L37" s="109"/>
      <c r="M37" s="110"/>
      <c r="N37" s="109"/>
      <c r="O37" s="110"/>
      <c r="P37" s="109">
        <f t="shared" ref="P37:P42" si="19">$H37      +$J37      +$L37      +$N37</f>
        <v>6208000</v>
      </c>
      <c r="Q37" s="110">
        <f t="shared" ref="Q37:Q42" si="20">$I37      +$K37      +$M37      +$O37</f>
        <v>6207932</v>
      </c>
      <c r="R37" s="54">
        <f t="shared" ref="R37:R42" si="21">IF(($H37      =0),0,((($J37      -$H37      )/$H37      )*100))</f>
        <v>292.30769230769226</v>
      </c>
      <c r="S37" s="55">
        <f t="shared" ref="S37:S42" si="22">IF(($I37      =0),0,((($K37      -$I37      )/$I37      )*100))</f>
        <v>292.24960055822731</v>
      </c>
      <c r="T37" s="54">
        <f t="shared" ref="T37:T41" si="23">IF(($E37      =0),0,(($P37      /$E37      )*100))</f>
        <v>43.564912280701755</v>
      </c>
      <c r="U37" s="56">
        <f t="shared" ref="U37:U41" si="24">IF(($E37      =0),0,(($Q37      /$E37      )*100))</f>
        <v>43.564435087719303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68291000</v>
      </c>
      <c r="C38" s="108"/>
      <c r="D38" s="108"/>
      <c r="E38" s="108">
        <f t="shared" si="18"/>
        <v>68291000</v>
      </c>
      <c r="F38" s="109">
        <v>62091000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82541000</v>
      </c>
      <c r="C42" s="111">
        <f>SUM(C37:C41)</f>
        <v>0</v>
      </c>
      <c r="D42" s="111"/>
      <c r="E42" s="111">
        <f t="shared" si="18"/>
        <v>82541000</v>
      </c>
      <c r="F42" s="112">
        <f t="shared" ref="F42:O42" si="25">SUM(F37:F41)</f>
        <v>76341000</v>
      </c>
      <c r="G42" s="113">
        <f t="shared" si="25"/>
        <v>9263000</v>
      </c>
      <c r="H42" s="112">
        <f t="shared" si="25"/>
        <v>1261000</v>
      </c>
      <c r="I42" s="113">
        <f t="shared" si="25"/>
        <v>1261135</v>
      </c>
      <c r="J42" s="112">
        <f t="shared" si="25"/>
        <v>4947000</v>
      </c>
      <c r="K42" s="113">
        <f t="shared" si="25"/>
        <v>4946797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6208000</v>
      </c>
      <c r="Q42" s="113">
        <f t="shared" si="20"/>
        <v>6207932</v>
      </c>
      <c r="R42" s="58">
        <f t="shared" si="21"/>
        <v>292.30769230769226</v>
      </c>
      <c r="S42" s="59">
        <f t="shared" si="22"/>
        <v>292.24960055822731</v>
      </c>
      <c r="T42" s="58">
        <f>IF((+$E37+$E40) =0,0,(P42   /(+$E37+$E40) )*100)</f>
        <v>43.564912280701755</v>
      </c>
      <c r="U42" s="60">
        <f>IF((+$E37+$E40) =0,0,(Q42   /(+$E37+$E40) )*100)</f>
        <v>43.564435087719303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86777000</v>
      </c>
      <c r="C69" s="120">
        <f>SUM(C9:C16,C19:C25,C28:C31,C34,C37:C41,C44:C54,C57:C60,C63:C67)</f>
        <v>0</v>
      </c>
      <c r="D69" s="120"/>
      <c r="E69" s="120">
        <f t="shared" si="35"/>
        <v>86777000</v>
      </c>
      <c r="F69" s="121">
        <f t="shared" ref="F69:O69" si="43">SUM(F9:F16,F19:F25,F28:F31,F34,F37:F41,F44:F54,F57:F60,F63:F67)</f>
        <v>80577000</v>
      </c>
      <c r="G69" s="122">
        <f t="shared" si="43"/>
        <v>12798000</v>
      </c>
      <c r="H69" s="121">
        <f t="shared" si="43"/>
        <v>2676000</v>
      </c>
      <c r="I69" s="122">
        <f t="shared" si="43"/>
        <v>2676621</v>
      </c>
      <c r="J69" s="121">
        <f t="shared" si="43"/>
        <v>6477000</v>
      </c>
      <c r="K69" s="122">
        <f t="shared" si="43"/>
        <v>7217313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9153000</v>
      </c>
      <c r="Q69" s="122">
        <f t="shared" si="37"/>
        <v>9893934</v>
      </c>
      <c r="R69" s="67">
        <f t="shared" si="38"/>
        <v>142.04035874439461</v>
      </c>
      <c r="S69" s="68">
        <f t="shared" si="39"/>
        <v>169.64269502480926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49.513145082765334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53.521226874391438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45633000</v>
      </c>
      <c r="C71" s="108"/>
      <c r="D71" s="108"/>
      <c r="E71" s="108">
        <f>$B71      +$C71      +$D71</f>
        <v>45633000</v>
      </c>
      <c r="F71" s="109">
        <v>45633000</v>
      </c>
      <c r="G71" s="110">
        <v>39000000</v>
      </c>
      <c r="H71" s="109">
        <v>5012000</v>
      </c>
      <c r="I71" s="110">
        <v>5125967</v>
      </c>
      <c r="J71" s="109">
        <v>4055000</v>
      </c>
      <c r="K71" s="110">
        <v>3872486</v>
      </c>
      <c r="L71" s="109"/>
      <c r="M71" s="110"/>
      <c r="N71" s="109"/>
      <c r="O71" s="110"/>
      <c r="P71" s="109">
        <f>$H71      +$J71      +$L71      +$N71</f>
        <v>9067000</v>
      </c>
      <c r="Q71" s="110">
        <f>$I71      +$K71      +$M71      +$O71</f>
        <v>8998453</v>
      </c>
      <c r="R71" s="54">
        <f>IF(($H71      =0),0,((($J71      -$H71      )/$H71      )*100))</f>
        <v>-19.09417398244214</v>
      </c>
      <c r="S71" s="55">
        <f>IF(($I71      =0),0,((($K71      -$I71      )/$I71      )*100))</f>
        <v>-24.453551885917328</v>
      </c>
      <c r="T71" s="54">
        <f>IF(($E71      =0),0,(($P71      /$E71      )*100))</f>
        <v>19.869392764008502</v>
      </c>
      <c r="U71" s="56">
        <f>IF(($E71      =0),0,(($Q71      /$E71      )*100))</f>
        <v>19.71917910284224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45633000</v>
      </c>
      <c r="C73" s="117">
        <f>SUM(C71:C72)</f>
        <v>0</v>
      </c>
      <c r="D73" s="117"/>
      <c r="E73" s="117">
        <f>$B73      +$C73      +$D73</f>
        <v>45633000</v>
      </c>
      <c r="F73" s="118">
        <f t="shared" ref="F73:O73" si="44">SUM(F71:F72)</f>
        <v>45633000</v>
      </c>
      <c r="G73" s="119">
        <f t="shared" si="44"/>
        <v>39000000</v>
      </c>
      <c r="H73" s="118">
        <f t="shared" si="44"/>
        <v>5012000</v>
      </c>
      <c r="I73" s="119">
        <f t="shared" si="44"/>
        <v>5125967</v>
      </c>
      <c r="J73" s="118">
        <f t="shared" si="44"/>
        <v>4055000</v>
      </c>
      <c r="K73" s="119">
        <f t="shared" si="44"/>
        <v>3872486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9067000</v>
      </c>
      <c r="Q73" s="119">
        <f>$I73      +$K73      +$M73      +$O73</f>
        <v>8998453</v>
      </c>
      <c r="R73" s="63">
        <f>IF(($H73      =0),0,((($J73      -$H73      )/$H73      )*100))</f>
        <v>-19.09417398244214</v>
      </c>
      <c r="S73" s="64">
        <f>IF(($I73      =0),0,((($K73      -$I73      )/$I73      )*100))</f>
        <v>-24.453551885917328</v>
      </c>
      <c r="T73" s="63">
        <f>IF(($E71      =0),0,(($P71      /$E71      )*100))</f>
        <v>19.869392764008502</v>
      </c>
      <c r="U73" s="65">
        <f>IF($E71   =0,0,($Q71   /$E71 )*100)</f>
        <v>19.71917910284224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45633000</v>
      </c>
      <c r="C74" s="120">
        <f>SUM(C71:C72)</f>
        <v>0</v>
      </c>
      <c r="D74" s="120"/>
      <c r="E74" s="120">
        <f>$B74      +$C74      +$D74</f>
        <v>45633000</v>
      </c>
      <c r="F74" s="121">
        <f t="shared" ref="F74:O74" si="45">SUM(F71:F72)</f>
        <v>45633000</v>
      </c>
      <c r="G74" s="122">
        <f t="shared" si="45"/>
        <v>39000000</v>
      </c>
      <c r="H74" s="121">
        <f t="shared" si="45"/>
        <v>5012000</v>
      </c>
      <c r="I74" s="122">
        <f t="shared" si="45"/>
        <v>5125967</v>
      </c>
      <c r="J74" s="121">
        <f t="shared" si="45"/>
        <v>4055000</v>
      </c>
      <c r="K74" s="122">
        <f t="shared" si="45"/>
        <v>3872486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9067000</v>
      </c>
      <c r="Q74" s="122">
        <f>$I74      +$K74      +$M74      +$O74</f>
        <v>8998453</v>
      </c>
      <c r="R74" s="67">
        <f>IF(($H74      =0),0,((($J74      -$H74      )/$H74      )*100))</f>
        <v>-19.09417398244214</v>
      </c>
      <c r="S74" s="68">
        <f>IF(($I74      =0),0,((($K74      -$I74      )/$I74      )*100))</f>
        <v>-24.453551885917328</v>
      </c>
      <c r="T74" s="67">
        <f>IF(($E71      =0),0,(($P71      /$E71      )*100))</f>
        <v>19.869392764008502</v>
      </c>
      <c r="U74" s="71">
        <f>IF($E71   =0,0,($Q71   /$E71 )*100)</f>
        <v>19.71917910284224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132410000</v>
      </c>
      <c r="C75" s="120">
        <f>SUM(C9:C16,C19:C25,C28:C31,C34,C37:C41,C44:C54,C57:C60,C63:C67,C71:C72)</f>
        <v>0</v>
      </c>
      <c r="D75" s="120"/>
      <c r="E75" s="120">
        <f>$B75      +$C75      +$D75</f>
        <v>132410000</v>
      </c>
      <c r="F75" s="121">
        <f t="shared" ref="F75:O75" si="46">SUM(F9:F16,F19:F25,F28:F31,F34,F37:F41,F44:F54,F57:F60,F63:F67,F71:F72)</f>
        <v>126210000</v>
      </c>
      <c r="G75" s="122">
        <f t="shared" si="46"/>
        <v>51798000</v>
      </c>
      <c r="H75" s="121">
        <f t="shared" si="46"/>
        <v>7688000</v>
      </c>
      <c r="I75" s="122">
        <f t="shared" si="46"/>
        <v>7802588</v>
      </c>
      <c r="J75" s="121">
        <f t="shared" si="46"/>
        <v>10532000</v>
      </c>
      <c r="K75" s="122">
        <f t="shared" si="46"/>
        <v>11089799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18220000</v>
      </c>
      <c r="Q75" s="122">
        <f>$I75      +$K75      +$M75      +$O75</f>
        <v>18892387</v>
      </c>
      <c r="R75" s="67">
        <f>IF(($H75      =0),0,((($J75      -$H75      )/$H75      )*100))</f>
        <v>36.992715920915714</v>
      </c>
      <c r="S75" s="68">
        <f>IF(($I75      =0),0,((($K75      -$I75      )/$I75      )*100))</f>
        <v>42.129752333456537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28.415914159609478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29.464569004507247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h9g8riDIxveHTd+NPxETCSRfsyOo/4IvFI5LcSVKbZNZYWaYgc7u/bX1Ci/ymKn6T4cknPSy5XZdDAZ5joBNeA==" saltValue="Y5pu8HpFQt1YZKfrsoEk7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135000</v>
      </c>
      <c r="I10" s="110">
        <v>220159</v>
      </c>
      <c r="J10" s="109">
        <v>122000</v>
      </c>
      <c r="K10" s="110">
        <v>198925</v>
      </c>
      <c r="L10" s="109"/>
      <c r="M10" s="110"/>
      <c r="N10" s="109"/>
      <c r="O10" s="110"/>
      <c r="P10" s="109">
        <f t="shared" ref="P10:P17" si="1">$H10      +$J10      +$L10      +$N10</f>
        <v>257000</v>
      </c>
      <c r="Q10" s="110">
        <f t="shared" ref="Q10:Q17" si="2">$I10      +$K10      +$M10      +$O10</f>
        <v>419084</v>
      </c>
      <c r="R10" s="54">
        <f t="shared" ref="R10:R17" si="3">IF(($H10      =0),0,((($J10      -$H10      )/$H10      )*100))</f>
        <v>-9.6296296296296298</v>
      </c>
      <c r="S10" s="55">
        <f t="shared" ref="S10:S17" si="4">IF(($I10      =0),0,((($K10      -$I10      )/$I10      )*100))</f>
        <v>-9.6448475874254527</v>
      </c>
      <c r="T10" s="54">
        <f t="shared" ref="T10:T16" si="5">IF(($E10      =0),0,(($P10      /$E10      )*100))</f>
        <v>8.5666666666666664</v>
      </c>
      <c r="U10" s="56">
        <f t="shared" ref="U10:U16" si="6">IF(($E10      =0),0,(($Q10      /$E10      )*100))</f>
        <v>13.969466666666666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135000</v>
      </c>
      <c r="I17" s="113">
        <f t="shared" si="7"/>
        <v>220159</v>
      </c>
      <c r="J17" s="112">
        <f t="shared" si="7"/>
        <v>122000</v>
      </c>
      <c r="K17" s="113">
        <f t="shared" si="7"/>
        <v>198925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257000</v>
      </c>
      <c r="Q17" s="113">
        <f t="shared" si="2"/>
        <v>419084</v>
      </c>
      <c r="R17" s="58">
        <f t="shared" si="3"/>
        <v>-9.6296296296296298</v>
      </c>
      <c r="S17" s="59">
        <f t="shared" si="4"/>
        <v>-9.6448475874254527</v>
      </c>
      <c r="T17" s="58">
        <f>IF((SUM($E9:$E14))=0,0,(P17/(SUM($E9:$E14))*100))</f>
        <v>8.5666666666666664</v>
      </c>
      <c r="U17" s="60">
        <f>IF((SUM($E9:$E14))=0,0,(Q17/(SUM($E9:$E14))*100))</f>
        <v>13.969466666666666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>
        <v>9704000</v>
      </c>
      <c r="C23" s="108"/>
      <c r="D23" s="108"/>
      <c r="E23" s="108">
        <f t="shared" si="8"/>
        <v>9704000</v>
      </c>
      <c r="F23" s="109">
        <v>9704000</v>
      </c>
      <c r="G23" s="110">
        <v>6308000</v>
      </c>
      <c r="H23" s="109"/>
      <c r="I23" s="110"/>
      <c r="J23" s="109">
        <v>2437000</v>
      </c>
      <c r="K23" s="110">
        <v>3015902</v>
      </c>
      <c r="L23" s="109"/>
      <c r="M23" s="110"/>
      <c r="N23" s="109"/>
      <c r="O23" s="110"/>
      <c r="P23" s="109">
        <f t="shared" si="9"/>
        <v>2437000</v>
      </c>
      <c r="Q23" s="110">
        <f t="shared" si="10"/>
        <v>3015902</v>
      </c>
      <c r="R23" s="54">
        <f t="shared" si="11"/>
        <v>0</v>
      </c>
      <c r="S23" s="55">
        <f t="shared" si="12"/>
        <v>0</v>
      </c>
      <c r="T23" s="54">
        <f t="shared" si="13"/>
        <v>25.113355317394888</v>
      </c>
      <c r="U23" s="56">
        <f t="shared" si="14"/>
        <v>31.078957131079964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9704000</v>
      </c>
      <c r="C26" s="111">
        <f>SUM(C19:C25)</f>
        <v>0</v>
      </c>
      <c r="D26" s="111"/>
      <c r="E26" s="111">
        <f t="shared" si="8"/>
        <v>9704000</v>
      </c>
      <c r="F26" s="112">
        <f t="shared" ref="F26:O26" si="15">SUM(F19:F25)</f>
        <v>9704000</v>
      </c>
      <c r="G26" s="113">
        <f t="shared" si="15"/>
        <v>6308000</v>
      </c>
      <c r="H26" s="112">
        <f t="shared" si="15"/>
        <v>0</v>
      </c>
      <c r="I26" s="113">
        <f t="shared" si="15"/>
        <v>0</v>
      </c>
      <c r="J26" s="112">
        <f t="shared" si="15"/>
        <v>2437000</v>
      </c>
      <c r="K26" s="113">
        <f t="shared" si="15"/>
        <v>3015902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2437000</v>
      </c>
      <c r="Q26" s="113">
        <f t="shared" si="10"/>
        <v>3015902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25.113355317394888</v>
      </c>
      <c r="U26" s="60">
        <f>IF(($E26-$E21-$E25)   =0,0,($Q26   /($E26-$E21-$E25)   )*100)</f>
        <v>31.078957131079964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3839000</v>
      </c>
      <c r="C34" s="108"/>
      <c r="D34" s="108"/>
      <c r="E34" s="108">
        <f>$B34      +$C34      +$D34</f>
        <v>3839000</v>
      </c>
      <c r="F34" s="109">
        <v>3839000</v>
      </c>
      <c r="G34" s="110">
        <v>2688000</v>
      </c>
      <c r="H34" s="109">
        <v>330000</v>
      </c>
      <c r="I34" s="110"/>
      <c r="J34" s="109">
        <v>703000</v>
      </c>
      <c r="K34" s="110">
        <v>1185330</v>
      </c>
      <c r="L34" s="109"/>
      <c r="M34" s="110"/>
      <c r="N34" s="109"/>
      <c r="O34" s="110"/>
      <c r="P34" s="109">
        <f>$H34      +$J34      +$L34      +$N34</f>
        <v>1033000</v>
      </c>
      <c r="Q34" s="110">
        <f>$I34      +$K34      +$M34      +$O34</f>
        <v>1185330</v>
      </c>
      <c r="R34" s="54">
        <f>IF(($H34      =0),0,((($J34      -$H34      )/$H34      )*100))</f>
        <v>113.03030303030303</v>
      </c>
      <c r="S34" s="55">
        <f>IF(($I34      =0),0,((($K34      -$I34      )/$I34      )*100))</f>
        <v>0</v>
      </c>
      <c r="T34" s="54">
        <f>IF(($E34      =0),0,(($P34      /$E34      )*100))</f>
        <v>26.908048971086217</v>
      </c>
      <c r="U34" s="56">
        <f>IF(($E34      =0),0,(($Q34      /$E34      )*100))</f>
        <v>30.876009377442042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3839000</v>
      </c>
      <c r="C35" s="111">
        <f>C34</f>
        <v>0</v>
      </c>
      <c r="D35" s="111"/>
      <c r="E35" s="111">
        <f>$B35      +$C35      +$D35</f>
        <v>3839000</v>
      </c>
      <c r="F35" s="112">
        <f t="shared" ref="F35:O35" si="17">F34</f>
        <v>3839000</v>
      </c>
      <c r="G35" s="113">
        <f t="shared" si="17"/>
        <v>2688000</v>
      </c>
      <c r="H35" s="112">
        <f t="shared" si="17"/>
        <v>330000</v>
      </c>
      <c r="I35" s="113">
        <f t="shared" si="17"/>
        <v>0</v>
      </c>
      <c r="J35" s="112">
        <f t="shared" si="17"/>
        <v>703000</v>
      </c>
      <c r="K35" s="113">
        <f t="shared" si="17"/>
        <v>1185330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1033000</v>
      </c>
      <c r="Q35" s="113">
        <f>$I35      +$K35      +$M35      +$O35</f>
        <v>1185330</v>
      </c>
      <c r="R35" s="58">
        <f>IF(($H35      =0),0,((($J35      -$H35      )/$H35      )*100))</f>
        <v>113.03030303030303</v>
      </c>
      <c r="S35" s="59">
        <f>IF(($I35      =0),0,((($K35      -$I35      )/$I35      )*100))</f>
        <v>0</v>
      </c>
      <c r="T35" s="58">
        <f>IF($E35   =0,0,($P35   /$E35   )*100)</f>
        <v>26.908048971086217</v>
      </c>
      <c r="U35" s="60">
        <f>IF($E35   =0,0,($Q35   /$E35   )*100)</f>
        <v>30.876009377442042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4275000</v>
      </c>
      <c r="C37" s="108"/>
      <c r="D37" s="108"/>
      <c r="E37" s="108">
        <f t="shared" ref="E37:E42" si="18">$B37      +$C37      +$D37</f>
        <v>4275000</v>
      </c>
      <c r="F37" s="109">
        <v>3275000</v>
      </c>
      <c r="G37" s="110">
        <v>3150000</v>
      </c>
      <c r="H37" s="109">
        <v>1150000</v>
      </c>
      <c r="I37" s="110"/>
      <c r="J37" s="109">
        <v>1086000</v>
      </c>
      <c r="K37" s="110"/>
      <c r="L37" s="109"/>
      <c r="M37" s="110"/>
      <c r="N37" s="109"/>
      <c r="O37" s="110"/>
      <c r="P37" s="109">
        <f t="shared" ref="P37:P42" si="19">$H37      +$J37      +$L37      +$N37</f>
        <v>2236000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-5.5652173913043477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52.304093567251464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62117000</v>
      </c>
      <c r="C38" s="108"/>
      <c r="D38" s="108"/>
      <c r="E38" s="108">
        <f t="shared" si="18"/>
        <v>62117000</v>
      </c>
      <c r="F38" s="109">
        <v>56477000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66392000</v>
      </c>
      <c r="C42" s="111">
        <f>SUM(C37:C41)</f>
        <v>0</v>
      </c>
      <c r="D42" s="111"/>
      <c r="E42" s="111">
        <f t="shared" si="18"/>
        <v>66392000</v>
      </c>
      <c r="F42" s="112">
        <f t="shared" ref="F42:O42" si="25">SUM(F37:F41)</f>
        <v>59752000</v>
      </c>
      <c r="G42" s="113">
        <f t="shared" si="25"/>
        <v>3150000</v>
      </c>
      <c r="H42" s="112">
        <f t="shared" si="25"/>
        <v>1150000</v>
      </c>
      <c r="I42" s="113">
        <f t="shared" si="25"/>
        <v>0</v>
      </c>
      <c r="J42" s="112">
        <f t="shared" si="25"/>
        <v>1086000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2236000</v>
      </c>
      <c r="Q42" s="113">
        <f t="shared" si="20"/>
        <v>0</v>
      </c>
      <c r="R42" s="58">
        <f t="shared" si="21"/>
        <v>-5.5652173913043477</v>
      </c>
      <c r="S42" s="59">
        <f t="shared" si="22"/>
        <v>0</v>
      </c>
      <c r="T42" s="58">
        <f>IF((+$E37+$E40) =0,0,(P42   /(+$E37+$E40) )*100)</f>
        <v>52.304093567251464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82935000</v>
      </c>
      <c r="C69" s="120">
        <f>SUM(C9:C16,C19:C25,C28:C31,C34,C37:C41,C44:C54,C57:C60,C63:C67)</f>
        <v>0</v>
      </c>
      <c r="D69" s="120"/>
      <c r="E69" s="120">
        <f t="shared" si="35"/>
        <v>82935000</v>
      </c>
      <c r="F69" s="121">
        <f t="shared" ref="F69:O69" si="43">SUM(F9:F16,F19:F25,F28:F31,F34,F37:F41,F44:F54,F57:F60,F63:F67)</f>
        <v>76295000</v>
      </c>
      <c r="G69" s="122">
        <f t="shared" si="43"/>
        <v>15146000</v>
      </c>
      <c r="H69" s="121">
        <f t="shared" si="43"/>
        <v>1615000</v>
      </c>
      <c r="I69" s="122">
        <f t="shared" si="43"/>
        <v>220159</v>
      </c>
      <c r="J69" s="121">
        <f t="shared" si="43"/>
        <v>4348000</v>
      </c>
      <c r="K69" s="122">
        <f t="shared" si="43"/>
        <v>4400157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5963000</v>
      </c>
      <c r="Q69" s="122">
        <f t="shared" si="37"/>
        <v>4620316</v>
      </c>
      <c r="R69" s="67">
        <f t="shared" si="38"/>
        <v>169.22600619195046</v>
      </c>
      <c r="S69" s="68">
        <f t="shared" si="39"/>
        <v>1898.6269014666671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28.64348160245941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22.193851474685371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45757000</v>
      </c>
      <c r="C71" s="108"/>
      <c r="D71" s="108"/>
      <c r="E71" s="108">
        <f>$B71      +$C71      +$D71</f>
        <v>45757000</v>
      </c>
      <c r="F71" s="109">
        <v>45757000</v>
      </c>
      <c r="G71" s="110">
        <v>20438000</v>
      </c>
      <c r="H71" s="109">
        <v>6573000</v>
      </c>
      <c r="I71" s="110">
        <v>5499497</v>
      </c>
      <c r="J71" s="109">
        <v>1000</v>
      </c>
      <c r="K71" s="110">
        <v>14683879</v>
      </c>
      <c r="L71" s="109"/>
      <c r="M71" s="110"/>
      <c r="N71" s="109"/>
      <c r="O71" s="110"/>
      <c r="P71" s="109">
        <f>$H71      +$J71      +$L71      +$N71</f>
        <v>6574000</v>
      </c>
      <c r="Q71" s="110">
        <f>$I71      +$K71      +$M71      +$O71</f>
        <v>20183376</v>
      </c>
      <c r="R71" s="54">
        <f>IF(($H71      =0),0,((($J71      -$H71      )/$H71      )*100))</f>
        <v>-99.984786246767072</v>
      </c>
      <c r="S71" s="55">
        <f>IF(($I71      =0),0,((($K71      -$I71      )/$I71      )*100))</f>
        <v>167.00403691464874</v>
      </c>
      <c r="T71" s="54">
        <f>IF(($E71      =0),0,(($P71      /$E71      )*100))</f>
        <v>14.367200646895556</v>
      </c>
      <c r="U71" s="56">
        <f>IF(($E71      =0),0,(($Q71      /$E71      )*100))</f>
        <v>44.109919793692768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45757000</v>
      </c>
      <c r="C73" s="117">
        <f>SUM(C71:C72)</f>
        <v>0</v>
      </c>
      <c r="D73" s="117"/>
      <c r="E73" s="117">
        <f>$B73      +$C73      +$D73</f>
        <v>45757000</v>
      </c>
      <c r="F73" s="118">
        <f t="shared" ref="F73:O73" si="44">SUM(F71:F72)</f>
        <v>45757000</v>
      </c>
      <c r="G73" s="119">
        <f t="shared" si="44"/>
        <v>20438000</v>
      </c>
      <c r="H73" s="118">
        <f t="shared" si="44"/>
        <v>6573000</v>
      </c>
      <c r="I73" s="119">
        <f t="shared" si="44"/>
        <v>5499497</v>
      </c>
      <c r="J73" s="118">
        <f t="shared" si="44"/>
        <v>1000</v>
      </c>
      <c r="K73" s="119">
        <f t="shared" si="44"/>
        <v>14683879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6574000</v>
      </c>
      <c r="Q73" s="119">
        <f>$I73      +$K73      +$M73      +$O73</f>
        <v>20183376</v>
      </c>
      <c r="R73" s="63">
        <f>IF(($H73      =0),0,((($J73      -$H73      )/$H73      )*100))</f>
        <v>-99.984786246767072</v>
      </c>
      <c r="S73" s="64">
        <f>IF(($I73      =0),0,((($K73      -$I73      )/$I73      )*100))</f>
        <v>167.00403691464874</v>
      </c>
      <c r="T73" s="63">
        <f>IF(($E71      =0),0,(($P71      /$E71      )*100))</f>
        <v>14.367200646895556</v>
      </c>
      <c r="U73" s="65">
        <f>IF($E71   =0,0,($Q71   /$E71 )*100)</f>
        <v>44.109919793692768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45757000</v>
      </c>
      <c r="C74" s="120">
        <f>SUM(C71:C72)</f>
        <v>0</v>
      </c>
      <c r="D74" s="120"/>
      <c r="E74" s="120">
        <f>$B74      +$C74      +$D74</f>
        <v>45757000</v>
      </c>
      <c r="F74" s="121">
        <f t="shared" ref="F74:O74" si="45">SUM(F71:F72)</f>
        <v>45757000</v>
      </c>
      <c r="G74" s="122">
        <f t="shared" si="45"/>
        <v>20438000</v>
      </c>
      <c r="H74" s="121">
        <f t="shared" si="45"/>
        <v>6573000</v>
      </c>
      <c r="I74" s="122">
        <f t="shared" si="45"/>
        <v>5499497</v>
      </c>
      <c r="J74" s="121">
        <f t="shared" si="45"/>
        <v>1000</v>
      </c>
      <c r="K74" s="122">
        <f t="shared" si="45"/>
        <v>14683879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6574000</v>
      </c>
      <c r="Q74" s="122">
        <f>$I74      +$K74      +$M74      +$O74</f>
        <v>20183376</v>
      </c>
      <c r="R74" s="67">
        <f>IF(($H74      =0),0,((($J74      -$H74      )/$H74      )*100))</f>
        <v>-99.984786246767072</v>
      </c>
      <c r="S74" s="68">
        <f>IF(($I74      =0),0,((($K74      -$I74      )/$I74      )*100))</f>
        <v>167.00403691464874</v>
      </c>
      <c r="T74" s="67">
        <f>IF(($E71      =0),0,(($P71      /$E71      )*100))</f>
        <v>14.367200646895556</v>
      </c>
      <c r="U74" s="71">
        <f>IF($E71   =0,0,($Q71   /$E71 )*100)</f>
        <v>44.109919793692768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128692000</v>
      </c>
      <c r="C75" s="120">
        <f>SUM(C9:C16,C19:C25,C28:C31,C34,C37:C41,C44:C54,C57:C60,C63:C67,C71:C72)</f>
        <v>0</v>
      </c>
      <c r="D75" s="120"/>
      <c r="E75" s="120">
        <f>$B75      +$C75      +$D75</f>
        <v>128692000</v>
      </c>
      <c r="F75" s="121">
        <f t="shared" ref="F75:O75" si="46">SUM(F9:F16,F19:F25,F28:F31,F34,F37:F41,F44:F54,F57:F60,F63:F67,F71:F72)</f>
        <v>122052000</v>
      </c>
      <c r="G75" s="122">
        <f t="shared" si="46"/>
        <v>35584000</v>
      </c>
      <c r="H75" s="121">
        <f t="shared" si="46"/>
        <v>8188000</v>
      </c>
      <c r="I75" s="122">
        <f t="shared" si="46"/>
        <v>5719656</v>
      </c>
      <c r="J75" s="121">
        <f t="shared" si="46"/>
        <v>4349000</v>
      </c>
      <c r="K75" s="122">
        <f t="shared" si="46"/>
        <v>19084036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12537000</v>
      </c>
      <c r="Q75" s="122">
        <f>$I75      +$K75      +$M75      +$O75</f>
        <v>24803692</v>
      </c>
      <c r="R75" s="67">
        <f>IF(($H75      =0),0,((($J75      -$H75      )/$H75      )*100))</f>
        <v>-46.885686370297996</v>
      </c>
      <c r="S75" s="68">
        <f>IF(($I75      =0),0,((($K75      -$I75      )/$I75      )*100))</f>
        <v>233.65705909586171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18.831393165602702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37.256766053323318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rJjs5Mzi6NPnNg6dnqDDzI8ku1lx/lngImNtFgTqWfs3sGaxOix9aPiS/qr/0OsEnl6SEb5Og1zFGIzmFH7k6w==" saltValue="7plHtcvEh6kYRLzOCqcEi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149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135000</v>
      </c>
      <c r="I10" s="110">
        <v>134724</v>
      </c>
      <c r="J10" s="109">
        <v>1394000</v>
      </c>
      <c r="K10" s="110">
        <v>1394780</v>
      </c>
      <c r="L10" s="109"/>
      <c r="M10" s="110"/>
      <c r="N10" s="109"/>
      <c r="O10" s="110"/>
      <c r="P10" s="109">
        <f t="shared" ref="P10:P17" si="1">$H10      +$J10      +$L10      +$N10</f>
        <v>1529000</v>
      </c>
      <c r="Q10" s="110">
        <f t="shared" ref="Q10:Q17" si="2">$I10      +$K10      +$M10      +$O10</f>
        <v>1529504</v>
      </c>
      <c r="R10" s="54">
        <f t="shared" ref="R10:R17" si="3">IF(($H10      =0),0,((($J10      -$H10      )/$H10      )*100))</f>
        <v>932.59259259259261</v>
      </c>
      <c r="S10" s="55">
        <f t="shared" ref="S10:S17" si="4">IF(($I10      =0),0,((($K10      -$I10      )/$I10      )*100))</f>
        <v>935.28695703809262</v>
      </c>
      <c r="T10" s="54">
        <f t="shared" ref="T10:T16" si="5">IF(($E10      =0),0,(($P10      /$E10      )*100))</f>
        <v>76.449999999999989</v>
      </c>
      <c r="U10" s="56">
        <f t="shared" ref="U10:U16" si="6">IF(($E10      =0),0,(($Q10      /$E10      )*100))</f>
        <v>76.475200000000001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135000</v>
      </c>
      <c r="I17" s="113">
        <f t="shared" si="7"/>
        <v>134724</v>
      </c>
      <c r="J17" s="112">
        <f t="shared" si="7"/>
        <v>1394000</v>
      </c>
      <c r="K17" s="113">
        <f t="shared" si="7"/>
        <v>1394780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1529000</v>
      </c>
      <c r="Q17" s="113">
        <f t="shared" si="2"/>
        <v>1529504</v>
      </c>
      <c r="R17" s="58">
        <f t="shared" si="3"/>
        <v>932.59259259259261</v>
      </c>
      <c r="S17" s="59">
        <f t="shared" si="4"/>
        <v>935.28695703809262</v>
      </c>
      <c r="T17" s="58">
        <f>IF((SUM($E9:$E14))=0,0,(P17/(SUM($E9:$E14))*100))</f>
        <v>76.449999999999989</v>
      </c>
      <c r="U17" s="60">
        <f>IF((SUM($E9:$E14))=0,0,(Q17/(SUM($E9:$E14))*100))</f>
        <v>76.475200000000001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2059000</v>
      </c>
      <c r="C34" s="108"/>
      <c r="D34" s="108"/>
      <c r="E34" s="108">
        <f>$B34      +$C34      +$D34</f>
        <v>2059000</v>
      </c>
      <c r="F34" s="109">
        <v>2059000</v>
      </c>
      <c r="G34" s="110">
        <v>1442000</v>
      </c>
      <c r="H34" s="109">
        <v>515000</v>
      </c>
      <c r="I34" s="110">
        <v>889246</v>
      </c>
      <c r="J34" s="109">
        <v>908000</v>
      </c>
      <c r="K34" s="110">
        <v>1345716</v>
      </c>
      <c r="L34" s="109"/>
      <c r="M34" s="110"/>
      <c r="N34" s="109"/>
      <c r="O34" s="110"/>
      <c r="P34" s="109">
        <f>$H34      +$J34      +$L34      +$N34</f>
        <v>1423000</v>
      </c>
      <c r="Q34" s="110">
        <f>$I34      +$K34      +$M34      +$O34</f>
        <v>2234962</v>
      </c>
      <c r="R34" s="54">
        <f>IF(($H34      =0),0,((($J34      -$H34      )/$H34      )*100))</f>
        <v>76.310679611650485</v>
      </c>
      <c r="S34" s="55">
        <f>IF(($I34      =0),0,((($K34      -$I34      )/$I34      )*100))</f>
        <v>51.332252267651469</v>
      </c>
      <c r="T34" s="54">
        <f>IF(($E34      =0),0,(($P34      /$E34      )*100))</f>
        <v>69.111219038368148</v>
      </c>
      <c r="U34" s="56">
        <f>IF(($E34      =0),0,(($Q34      /$E34      )*100))</f>
        <v>108.5459932005828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2059000</v>
      </c>
      <c r="C35" s="111">
        <f>C34</f>
        <v>0</v>
      </c>
      <c r="D35" s="111"/>
      <c r="E35" s="111">
        <f>$B35      +$C35      +$D35</f>
        <v>2059000</v>
      </c>
      <c r="F35" s="112">
        <f t="shared" ref="F35:O35" si="17">F34</f>
        <v>2059000</v>
      </c>
      <c r="G35" s="113">
        <f t="shared" si="17"/>
        <v>1442000</v>
      </c>
      <c r="H35" s="112">
        <f t="shared" si="17"/>
        <v>515000</v>
      </c>
      <c r="I35" s="113">
        <f t="shared" si="17"/>
        <v>889246</v>
      </c>
      <c r="J35" s="112">
        <f t="shared" si="17"/>
        <v>908000</v>
      </c>
      <c r="K35" s="113">
        <f t="shared" si="17"/>
        <v>1345716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1423000</v>
      </c>
      <c r="Q35" s="113">
        <f>$I35      +$K35      +$M35      +$O35</f>
        <v>2234962</v>
      </c>
      <c r="R35" s="58">
        <f>IF(($H35      =0),0,((($J35      -$H35      )/$H35      )*100))</f>
        <v>76.310679611650485</v>
      </c>
      <c r="S35" s="59">
        <f>IF(($I35      =0),0,((($K35      -$I35      )/$I35      )*100))</f>
        <v>51.332252267651469</v>
      </c>
      <c r="T35" s="58">
        <f>IF($E35   =0,0,($P35   /$E35   )*100)</f>
        <v>69.111219038368148</v>
      </c>
      <c r="U35" s="60">
        <f>IF($E35   =0,0,($Q35   /$E35   )*100)</f>
        <v>108.5459932005828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2850000</v>
      </c>
      <c r="C37" s="108"/>
      <c r="D37" s="108"/>
      <c r="E37" s="108">
        <f t="shared" ref="E37:E42" si="18">$B37      +$C37      +$D37</f>
        <v>2850000</v>
      </c>
      <c r="F37" s="109">
        <v>2850000</v>
      </c>
      <c r="G37" s="110">
        <v>1853000</v>
      </c>
      <c r="H37" s="109"/>
      <c r="I37" s="110"/>
      <c r="J37" s="109">
        <v>1812000</v>
      </c>
      <c r="K37" s="110"/>
      <c r="L37" s="109"/>
      <c r="M37" s="110"/>
      <c r="N37" s="109"/>
      <c r="O37" s="110"/>
      <c r="P37" s="109">
        <f t="shared" ref="P37:P42" si="19">$H37      +$J37      +$L37      +$N37</f>
        <v>1812000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63.578947368421055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744000</v>
      </c>
      <c r="C38" s="108"/>
      <c r="D38" s="108"/>
      <c r="E38" s="108">
        <f t="shared" si="18"/>
        <v>744000</v>
      </c>
      <c r="F38" s="109">
        <v>677000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3594000</v>
      </c>
      <c r="C42" s="111">
        <f>SUM(C37:C41)</f>
        <v>0</v>
      </c>
      <c r="D42" s="111"/>
      <c r="E42" s="111">
        <f t="shared" si="18"/>
        <v>3594000</v>
      </c>
      <c r="F42" s="112">
        <f t="shared" ref="F42:O42" si="25">SUM(F37:F41)</f>
        <v>3527000</v>
      </c>
      <c r="G42" s="113">
        <f t="shared" si="25"/>
        <v>1853000</v>
      </c>
      <c r="H42" s="112">
        <f t="shared" si="25"/>
        <v>0</v>
      </c>
      <c r="I42" s="113">
        <f t="shared" si="25"/>
        <v>0</v>
      </c>
      <c r="J42" s="112">
        <f t="shared" si="25"/>
        <v>1812000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1812000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63.578947368421055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7653000</v>
      </c>
      <c r="C69" s="120">
        <f>SUM(C9:C16,C19:C25,C28:C31,C34,C37:C41,C44:C54,C57:C60,C63:C67)</f>
        <v>0</v>
      </c>
      <c r="D69" s="120"/>
      <c r="E69" s="120">
        <f t="shared" si="35"/>
        <v>7653000</v>
      </c>
      <c r="F69" s="121">
        <f t="shared" ref="F69:O69" si="43">SUM(F9:F16,F19:F25,F28:F31,F34,F37:F41,F44:F54,F57:F60,F63:F67)</f>
        <v>7586000</v>
      </c>
      <c r="G69" s="122">
        <f t="shared" si="43"/>
        <v>5295000</v>
      </c>
      <c r="H69" s="121">
        <f t="shared" si="43"/>
        <v>650000</v>
      </c>
      <c r="I69" s="122">
        <f t="shared" si="43"/>
        <v>1023970</v>
      </c>
      <c r="J69" s="121">
        <f t="shared" si="43"/>
        <v>4114000</v>
      </c>
      <c r="K69" s="122">
        <f t="shared" si="43"/>
        <v>2740496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4764000</v>
      </c>
      <c r="Q69" s="122">
        <f t="shared" si="37"/>
        <v>3764466</v>
      </c>
      <c r="R69" s="67">
        <f t="shared" si="38"/>
        <v>532.92307692307702</v>
      </c>
      <c r="S69" s="68">
        <f t="shared" si="39"/>
        <v>167.63440335166069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68.95353886235344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54.486409031697782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38656000</v>
      </c>
      <c r="C71" s="108"/>
      <c r="D71" s="108"/>
      <c r="E71" s="108">
        <f>$B71      +$C71      +$D71</f>
        <v>38656000</v>
      </c>
      <c r="F71" s="109">
        <v>38656000</v>
      </c>
      <c r="G71" s="110">
        <v>33000000</v>
      </c>
      <c r="H71" s="109">
        <v>6643000</v>
      </c>
      <c r="I71" s="110">
        <v>7531896</v>
      </c>
      <c r="J71" s="109">
        <v>15911000</v>
      </c>
      <c r="K71" s="110">
        <v>14113774</v>
      </c>
      <c r="L71" s="109"/>
      <c r="M71" s="110"/>
      <c r="N71" s="109"/>
      <c r="O71" s="110"/>
      <c r="P71" s="109">
        <f>$H71      +$J71      +$L71      +$N71</f>
        <v>22554000</v>
      </c>
      <c r="Q71" s="110">
        <f>$I71      +$K71      +$M71      +$O71</f>
        <v>21645670</v>
      </c>
      <c r="R71" s="54">
        <f>IF(($H71      =0),0,((($J71      -$H71      )/$H71      )*100))</f>
        <v>139.51527924130664</v>
      </c>
      <c r="S71" s="55">
        <f>IF(($I71      =0),0,((($K71      -$I71      )/$I71      )*100))</f>
        <v>87.386735026612158</v>
      </c>
      <c r="T71" s="54">
        <f>IF(($E71      =0),0,(($P71      /$E71      )*100))</f>
        <v>58.345405629139066</v>
      </c>
      <c r="U71" s="56">
        <f>IF(($E71      =0),0,(($Q71      /$E71      )*100))</f>
        <v>55.995628104304643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38656000</v>
      </c>
      <c r="C73" s="117">
        <f>SUM(C71:C72)</f>
        <v>0</v>
      </c>
      <c r="D73" s="117"/>
      <c r="E73" s="117">
        <f>$B73      +$C73      +$D73</f>
        <v>38656000</v>
      </c>
      <c r="F73" s="118">
        <f t="shared" ref="F73:O73" si="44">SUM(F71:F72)</f>
        <v>38656000</v>
      </c>
      <c r="G73" s="119">
        <f t="shared" si="44"/>
        <v>33000000</v>
      </c>
      <c r="H73" s="118">
        <f t="shared" si="44"/>
        <v>6643000</v>
      </c>
      <c r="I73" s="119">
        <f t="shared" si="44"/>
        <v>7531896</v>
      </c>
      <c r="J73" s="118">
        <f t="shared" si="44"/>
        <v>15911000</v>
      </c>
      <c r="K73" s="119">
        <f t="shared" si="44"/>
        <v>14113774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22554000</v>
      </c>
      <c r="Q73" s="119">
        <f>$I73      +$K73      +$M73      +$O73</f>
        <v>21645670</v>
      </c>
      <c r="R73" s="63">
        <f>IF(($H73      =0),0,((($J73      -$H73      )/$H73      )*100))</f>
        <v>139.51527924130664</v>
      </c>
      <c r="S73" s="64">
        <f>IF(($I73      =0),0,((($K73      -$I73      )/$I73      )*100))</f>
        <v>87.386735026612158</v>
      </c>
      <c r="T73" s="63">
        <f>IF(($E71      =0),0,(($P71      /$E71      )*100))</f>
        <v>58.345405629139066</v>
      </c>
      <c r="U73" s="65">
        <f>IF($E71   =0,0,($Q71   /$E71 )*100)</f>
        <v>55.995628104304643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38656000</v>
      </c>
      <c r="C74" s="120">
        <f>SUM(C71:C72)</f>
        <v>0</v>
      </c>
      <c r="D74" s="120"/>
      <c r="E74" s="120">
        <f>$B74      +$C74      +$D74</f>
        <v>38656000</v>
      </c>
      <c r="F74" s="121">
        <f t="shared" ref="F74:O74" si="45">SUM(F71:F72)</f>
        <v>38656000</v>
      </c>
      <c r="G74" s="122">
        <f t="shared" si="45"/>
        <v>33000000</v>
      </c>
      <c r="H74" s="121">
        <f t="shared" si="45"/>
        <v>6643000</v>
      </c>
      <c r="I74" s="122">
        <f t="shared" si="45"/>
        <v>7531896</v>
      </c>
      <c r="J74" s="121">
        <f t="shared" si="45"/>
        <v>15911000</v>
      </c>
      <c r="K74" s="122">
        <f t="shared" si="45"/>
        <v>14113774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22554000</v>
      </c>
      <c r="Q74" s="122">
        <f>$I74      +$K74      +$M74      +$O74</f>
        <v>21645670</v>
      </c>
      <c r="R74" s="67">
        <f>IF(($H74      =0),0,((($J74      -$H74      )/$H74      )*100))</f>
        <v>139.51527924130664</v>
      </c>
      <c r="S74" s="68">
        <f>IF(($I74      =0),0,((($K74      -$I74      )/$I74      )*100))</f>
        <v>87.386735026612158</v>
      </c>
      <c r="T74" s="67">
        <f>IF(($E71      =0),0,(($P71      /$E71      )*100))</f>
        <v>58.345405629139066</v>
      </c>
      <c r="U74" s="71">
        <f>IF($E71   =0,0,($Q71   /$E71 )*100)</f>
        <v>55.995628104304643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46309000</v>
      </c>
      <c r="C75" s="120">
        <f>SUM(C9:C16,C19:C25,C28:C31,C34,C37:C41,C44:C54,C57:C60,C63:C67,C71:C72)</f>
        <v>0</v>
      </c>
      <c r="D75" s="120"/>
      <c r="E75" s="120">
        <f>$B75      +$C75      +$D75</f>
        <v>46309000</v>
      </c>
      <c r="F75" s="121">
        <f t="shared" ref="F75:O75" si="46">SUM(F9:F16,F19:F25,F28:F31,F34,F37:F41,F44:F54,F57:F60,F63:F67,F71:F72)</f>
        <v>46242000</v>
      </c>
      <c r="G75" s="122">
        <f t="shared" si="46"/>
        <v>38295000</v>
      </c>
      <c r="H75" s="121">
        <f t="shared" si="46"/>
        <v>7293000</v>
      </c>
      <c r="I75" s="122">
        <f t="shared" si="46"/>
        <v>8555866</v>
      </c>
      <c r="J75" s="121">
        <f t="shared" si="46"/>
        <v>20025000</v>
      </c>
      <c r="K75" s="122">
        <f t="shared" si="46"/>
        <v>16854270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27318000</v>
      </c>
      <c r="Q75" s="122">
        <f>$I75      +$K75      +$M75      +$O75</f>
        <v>25410136</v>
      </c>
      <c r="R75" s="67">
        <f>IF(($H75      =0),0,((($J75      -$H75      )/$H75      )*100))</f>
        <v>174.57836281365692</v>
      </c>
      <c r="S75" s="68">
        <f>IF(($I75      =0),0,((($K75      -$I75      )/$I75      )*100))</f>
        <v>96.990813086600468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59.953911993854938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55.766785910238127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AXPrqdIzRzxIvAeSK06yO/8BOoT5UzgSyIpHItEUcHBc66FviGNi4WaL+rQ9ePiKMXhL0h23VWbGYcF9AV9HBw==" saltValue="RNT/E+Gjb7il52RtbUHME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2700000</v>
      </c>
      <c r="C10" s="108"/>
      <c r="D10" s="108"/>
      <c r="E10" s="108">
        <f t="shared" ref="E10:E17" si="0">$B10      +$C10      +$D10</f>
        <v>2700000</v>
      </c>
      <c r="F10" s="109">
        <v>2700000</v>
      </c>
      <c r="G10" s="110">
        <v>2700000</v>
      </c>
      <c r="H10" s="109">
        <v>567000</v>
      </c>
      <c r="I10" s="110">
        <v>610953</v>
      </c>
      <c r="J10" s="109">
        <v>1067000</v>
      </c>
      <c r="K10" s="110">
        <v>1018784</v>
      </c>
      <c r="L10" s="109"/>
      <c r="M10" s="110"/>
      <c r="N10" s="109"/>
      <c r="O10" s="110"/>
      <c r="P10" s="109">
        <f t="shared" ref="P10:P17" si="1">$H10      +$J10      +$L10      +$N10</f>
        <v>1634000</v>
      </c>
      <c r="Q10" s="110">
        <f t="shared" ref="Q10:Q17" si="2">$I10      +$K10      +$M10      +$O10</f>
        <v>1629737</v>
      </c>
      <c r="R10" s="54">
        <f t="shared" ref="R10:R17" si="3">IF(($H10      =0),0,((($J10      -$H10      )/$H10      )*100))</f>
        <v>88.183421516754848</v>
      </c>
      <c r="S10" s="55">
        <f t="shared" ref="S10:S17" si="4">IF(($I10      =0),0,((($K10      -$I10      )/$I10      )*100))</f>
        <v>66.753252705199912</v>
      </c>
      <c r="T10" s="54">
        <f t="shared" ref="T10:T16" si="5">IF(($E10      =0),0,(($P10      /$E10      )*100))</f>
        <v>60.518518518518519</v>
      </c>
      <c r="U10" s="56">
        <f t="shared" ref="U10:U16" si="6">IF(($E10      =0),0,(($Q10      /$E10      )*100))</f>
        <v>60.360629629629628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2700000</v>
      </c>
      <c r="C17" s="111">
        <f>SUM(C9:C16)</f>
        <v>0</v>
      </c>
      <c r="D17" s="111"/>
      <c r="E17" s="111">
        <f t="shared" si="0"/>
        <v>2700000</v>
      </c>
      <c r="F17" s="112">
        <f t="shared" ref="F17:O17" si="7">SUM(F9:F16)</f>
        <v>2700000</v>
      </c>
      <c r="G17" s="113">
        <f t="shared" si="7"/>
        <v>2700000</v>
      </c>
      <c r="H17" s="112">
        <f t="shared" si="7"/>
        <v>567000</v>
      </c>
      <c r="I17" s="113">
        <f t="shared" si="7"/>
        <v>610953</v>
      </c>
      <c r="J17" s="112">
        <f t="shared" si="7"/>
        <v>1067000</v>
      </c>
      <c r="K17" s="113">
        <f t="shared" si="7"/>
        <v>1018784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1634000</v>
      </c>
      <c r="Q17" s="113">
        <f t="shared" si="2"/>
        <v>1629737</v>
      </c>
      <c r="R17" s="58">
        <f t="shared" si="3"/>
        <v>88.183421516754848</v>
      </c>
      <c r="S17" s="59">
        <f t="shared" si="4"/>
        <v>66.753252705199912</v>
      </c>
      <c r="T17" s="58">
        <f>IF((SUM($E9:$E14))=0,0,(P17/(SUM($E9:$E14))*100))</f>
        <v>60.518518518518519</v>
      </c>
      <c r="U17" s="60">
        <f>IF((SUM($E9:$E14))=0,0,(Q17/(SUM($E9:$E14))*100))</f>
        <v>60.360629629629628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>
        <v>13500000</v>
      </c>
      <c r="D22" s="108"/>
      <c r="E22" s="108">
        <f t="shared" si="8"/>
        <v>13500000</v>
      </c>
      <c r="F22" s="109">
        <v>13500000</v>
      </c>
      <c r="G22" s="110">
        <v>13500000</v>
      </c>
      <c r="H22" s="109"/>
      <c r="I22" s="110"/>
      <c r="J22" s="109">
        <v>843000</v>
      </c>
      <c r="K22" s="110"/>
      <c r="L22" s="109"/>
      <c r="M22" s="110"/>
      <c r="N22" s="109"/>
      <c r="O22" s="110"/>
      <c r="P22" s="109">
        <f t="shared" si="9"/>
        <v>843000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6.2444444444444445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13500000</v>
      </c>
      <c r="D26" s="111"/>
      <c r="E26" s="111">
        <f t="shared" si="8"/>
        <v>13500000</v>
      </c>
      <c r="F26" s="112">
        <f t="shared" ref="F26:O26" si="15">SUM(F19:F25)</f>
        <v>13500000</v>
      </c>
      <c r="G26" s="113">
        <f t="shared" si="15"/>
        <v>13500000</v>
      </c>
      <c r="H26" s="112">
        <f t="shared" si="15"/>
        <v>0</v>
      </c>
      <c r="I26" s="113">
        <f t="shared" si="15"/>
        <v>0</v>
      </c>
      <c r="J26" s="112">
        <f t="shared" si="15"/>
        <v>843000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843000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6.2444444444444445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2042000</v>
      </c>
      <c r="C34" s="108"/>
      <c r="D34" s="108"/>
      <c r="E34" s="108">
        <f>$B34      +$C34      +$D34</f>
        <v>2042000</v>
      </c>
      <c r="F34" s="109">
        <v>2042000</v>
      </c>
      <c r="G34" s="110">
        <v>1430000</v>
      </c>
      <c r="H34" s="109">
        <v>511000</v>
      </c>
      <c r="I34" s="110">
        <v>1169367</v>
      </c>
      <c r="J34" s="109">
        <v>295000</v>
      </c>
      <c r="K34" s="110">
        <v>617793</v>
      </c>
      <c r="L34" s="109"/>
      <c r="M34" s="110"/>
      <c r="N34" s="109"/>
      <c r="O34" s="110"/>
      <c r="P34" s="109">
        <f>$H34      +$J34      +$L34      +$N34</f>
        <v>806000</v>
      </c>
      <c r="Q34" s="110">
        <f>$I34      +$K34      +$M34      +$O34</f>
        <v>1787160</v>
      </c>
      <c r="R34" s="54">
        <f>IF(($H34      =0),0,((($J34      -$H34      )/$H34      )*100))</f>
        <v>-42.270058708414872</v>
      </c>
      <c r="S34" s="55">
        <f>IF(($I34      =0),0,((($K34      -$I34      )/$I34      )*100))</f>
        <v>-47.168596343149751</v>
      </c>
      <c r="T34" s="54">
        <f>IF(($E34      =0),0,(($P34      /$E34      )*100))</f>
        <v>39.471106758080317</v>
      </c>
      <c r="U34" s="56">
        <f>IF(($E34      =0),0,(($Q34      /$E34      )*100))</f>
        <v>87.520078354554357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2042000</v>
      </c>
      <c r="C35" s="111">
        <f>C34</f>
        <v>0</v>
      </c>
      <c r="D35" s="111"/>
      <c r="E35" s="111">
        <f>$B35      +$C35      +$D35</f>
        <v>2042000</v>
      </c>
      <c r="F35" s="112">
        <f t="shared" ref="F35:O35" si="17">F34</f>
        <v>2042000</v>
      </c>
      <c r="G35" s="113">
        <f t="shared" si="17"/>
        <v>1430000</v>
      </c>
      <c r="H35" s="112">
        <f t="shared" si="17"/>
        <v>511000</v>
      </c>
      <c r="I35" s="113">
        <f t="shared" si="17"/>
        <v>1169367</v>
      </c>
      <c r="J35" s="112">
        <f t="shared" si="17"/>
        <v>295000</v>
      </c>
      <c r="K35" s="113">
        <f t="shared" si="17"/>
        <v>617793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806000</v>
      </c>
      <c r="Q35" s="113">
        <f>$I35      +$K35      +$M35      +$O35</f>
        <v>1787160</v>
      </c>
      <c r="R35" s="58">
        <f>IF(($H35      =0),0,((($J35      -$H35      )/$H35      )*100))</f>
        <v>-42.270058708414872</v>
      </c>
      <c r="S35" s="59">
        <f>IF(($I35      =0),0,((($K35      -$I35      )/$I35      )*100))</f>
        <v>-47.168596343149751</v>
      </c>
      <c r="T35" s="58">
        <f>IF($E35   =0,0,($P35   /$E35   )*100)</f>
        <v>39.471106758080317</v>
      </c>
      <c r="U35" s="60">
        <f>IF($E35   =0,0,($Q35   /$E35   )*100)</f>
        <v>87.520078354554357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7074000</v>
      </c>
      <c r="C38" s="108"/>
      <c r="D38" s="108"/>
      <c r="E38" s="108">
        <f t="shared" si="18"/>
        <v>7074000</v>
      </c>
      <c r="F38" s="109">
        <v>6432000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7074000</v>
      </c>
      <c r="C42" s="111">
        <f>SUM(C37:C41)</f>
        <v>0</v>
      </c>
      <c r="D42" s="111"/>
      <c r="E42" s="111">
        <f t="shared" si="18"/>
        <v>7074000</v>
      </c>
      <c r="F42" s="112">
        <f t="shared" ref="F42:O42" si="25">SUM(F37:F41)</f>
        <v>6432000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11816000</v>
      </c>
      <c r="C69" s="120">
        <f>SUM(C9:C16,C19:C25,C28:C31,C34,C37:C41,C44:C54,C57:C60,C63:C67)</f>
        <v>13500000</v>
      </c>
      <c r="D69" s="120"/>
      <c r="E69" s="120">
        <f t="shared" si="35"/>
        <v>25316000</v>
      </c>
      <c r="F69" s="121">
        <f t="shared" ref="F69:O69" si="43">SUM(F9:F16,F19:F25,F28:F31,F34,F37:F41,F44:F54,F57:F60,F63:F67)</f>
        <v>24674000</v>
      </c>
      <c r="G69" s="122">
        <f t="shared" si="43"/>
        <v>17630000</v>
      </c>
      <c r="H69" s="121">
        <f t="shared" si="43"/>
        <v>1078000</v>
      </c>
      <c r="I69" s="122">
        <f t="shared" si="43"/>
        <v>1780320</v>
      </c>
      <c r="J69" s="121">
        <f t="shared" si="43"/>
        <v>2205000</v>
      </c>
      <c r="K69" s="122">
        <f t="shared" si="43"/>
        <v>1636577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3283000</v>
      </c>
      <c r="Q69" s="122">
        <f t="shared" si="37"/>
        <v>3416897</v>
      </c>
      <c r="R69" s="67">
        <f t="shared" si="38"/>
        <v>104.54545454545455</v>
      </c>
      <c r="S69" s="68">
        <f t="shared" si="39"/>
        <v>-8.0739979329558729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17.996930161166539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18.730934108102183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25581000</v>
      </c>
      <c r="C71" s="108"/>
      <c r="D71" s="108"/>
      <c r="E71" s="108">
        <f>$B71      +$C71      +$D71</f>
        <v>25581000</v>
      </c>
      <c r="F71" s="109">
        <v>25581000</v>
      </c>
      <c r="G71" s="110">
        <v>19000000</v>
      </c>
      <c r="H71" s="109">
        <v>10736000</v>
      </c>
      <c r="I71" s="110">
        <v>12963287</v>
      </c>
      <c r="J71" s="109">
        <v>2264000</v>
      </c>
      <c r="K71" s="110">
        <v>12617478</v>
      </c>
      <c r="L71" s="109"/>
      <c r="M71" s="110"/>
      <c r="N71" s="109"/>
      <c r="O71" s="110"/>
      <c r="P71" s="109">
        <f>$H71      +$J71      +$L71      +$N71</f>
        <v>13000000</v>
      </c>
      <c r="Q71" s="110">
        <f>$I71      +$K71      +$M71      +$O71</f>
        <v>25580765</v>
      </c>
      <c r="R71" s="54">
        <f>IF(($H71      =0),0,((($J71      -$H71      )/$H71      )*100))</f>
        <v>-78.912071535022349</v>
      </c>
      <c r="S71" s="55">
        <f>IF(($I71      =0),0,((($K71      -$I71      )/$I71      )*100))</f>
        <v>-2.6676027461244973</v>
      </c>
      <c r="T71" s="54">
        <f>IF(($E71      =0),0,(($P71      /$E71      )*100))</f>
        <v>50.818967202220399</v>
      </c>
      <c r="U71" s="56">
        <f>IF(($E71      =0),0,(($Q71      /$E71      )*100))</f>
        <v>99.999081349439038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25581000</v>
      </c>
      <c r="C73" s="117">
        <f>SUM(C71:C72)</f>
        <v>0</v>
      </c>
      <c r="D73" s="117"/>
      <c r="E73" s="117">
        <f>$B73      +$C73      +$D73</f>
        <v>25581000</v>
      </c>
      <c r="F73" s="118">
        <f t="shared" ref="F73:O73" si="44">SUM(F71:F72)</f>
        <v>25581000</v>
      </c>
      <c r="G73" s="119">
        <f t="shared" si="44"/>
        <v>19000000</v>
      </c>
      <c r="H73" s="118">
        <f t="shared" si="44"/>
        <v>10736000</v>
      </c>
      <c r="I73" s="119">
        <f t="shared" si="44"/>
        <v>12963287</v>
      </c>
      <c r="J73" s="118">
        <f t="shared" si="44"/>
        <v>2264000</v>
      </c>
      <c r="K73" s="119">
        <f t="shared" si="44"/>
        <v>12617478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13000000</v>
      </c>
      <c r="Q73" s="119">
        <f>$I73      +$K73      +$M73      +$O73</f>
        <v>25580765</v>
      </c>
      <c r="R73" s="63">
        <f>IF(($H73      =0),0,((($J73      -$H73      )/$H73      )*100))</f>
        <v>-78.912071535022349</v>
      </c>
      <c r="S73" s="64">
        <f>IF(($I73      =0),0,((($K73      -$I73      )/$I73      )*100))</f>
        <v>-2.6676027461244973</v>
      </c>
      <c r="T73" s="63">
        <f>IF(($E71      =0),0,(($P71      /$E71      )*100))</f>
        <v>50.818967202220399</v>
      </c>
      <c r="U73" s="65">
        <f>IF($E71   =0,0,($Q71   /$E71 )*100)</f>
        <v>99.999081349439038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25581000</v>
      </c>
      <c r="C74" s="120">
        <f>SUM(C71:C72)</f>
        <v>0</v>
      </c>
      <c r="D74" s="120"/>
      <c r="E74" s="120">
        <f>$B74      +$C74      +$D74</f>
        <v>25581000</v>
      </c>
      <c r="F74" s="121">
        <f t="shared" ref="F74:O74" si="45">SUM(F71:F72)</f>
        <v>25581000</v>
      </c>
      <c r="G74" s="122">
        <f t="shared" si="45"/>
        <v>19000000</v>
      </c>
      <c r="H74" s="121">
        <f t="shared" si="45"/>
        <v>10736000</v>
      </c>
      <c r="I74" s="122">
        <f t="shared" si="45"/>
        <v>12963287</v>
      </c>
      <c r="J74" s="121">
        <f t="shared" si="45"/>
        <v>2264000</v>
      </c>
      <c r="K74" s="122">
        <f t="shared" si="45"/>
        <v>12617478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13000000</v>
      </c>
      <c r="Q74" s="122">
        <f>$I74      +$K74      +$M74      +$O74</f>
        <v>25580765</v>
      </c>
      <c r="R74" s="67">
        <f>IF(($H74      =0),0,((($J74      -$H74      )/$H74      )*100))</f>
        <v>-78.912071535022349</v>
      </c>
      <c r="S74" s="68">
        <f>IF(($I74      =0),0,((($K74      -$I74      )/$I74      )*100))</f>
        <v>-2.6676027461244973</v>
      </c>
      <c r="T74" s="67">
        <f>IF(($E71      =0),0,(($P71      /$E71      )*100))</f>
        <v>50.818967202220399</v>
      </c>
      <c r="U74" s="71">
        <f>IF($E71   =0,0,($Q71   /$E71 )*100)</f>
        <v>99.999081349439038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37397000</v>
      </c>
      <c r="C75" s="120">
        <f>SUM(C9:C16,C19:C25,C28:C31,C34,C37:C41,C44:C54,C57:C60,C63:C67,C71:C72)</f>
        <v>13500000</v>
      </c>
      <c r="D75" s="120"/>
      <c r="E75" s="120">
        <f>$B75      +$C75      +$D75</f>
        <v>50897000</v>
      </c>
      <c r="F75" s="121">
        <f t="shared" ref="F75:O75" si="46">SUM(F9:F16,F19:F25,F28:F31,F34,F37:F41,F44:F54,F57:F60,F63:F67,F71:F72)</f>
        <v>50255000</v>
      </c>
      <c r="G75" s="122">
        <f t="shared" si="46"/>
        <v>36630000</v>
      </c>
      <c r="H75" s="121">
        <f t="shared" si="46"/>
        <v>11814000</v>
      </c>
      <c r="I75" s="122">
        <f t="shared" si="46"/>
        <v>14743607</v>
      </c>
      <c r="J75" s="121">
        <f t="shared" si="46"/>
        <v>4469000</v>
      </c>
      <c r="K75" s="122">
        <f t="shared" si="46"/>
        <v>14254055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16283000</v>
      </c>
      <c r="Q75" s="122">
        <f>$I75      +$K75      +$M75      +$O75</f>
        <v>28997662</v>
      </c>
      <c r="R75" s="67">
        <f>IF(($H75      =0),0,((($J75      -$H75      )/$H75      )*100))</f>
        <v>-62.171999322837316</v>
      </c>
      <c r="S75" s="68">
        <f>IF(($I75      =0),0,((($K75      -$I75      )/$I75      )*100))</f>
        <v>-3.3204357658203993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37.156287794080733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66.169960979394375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k9H1iYsoXvaINYG9+AZfkn8GVo8+GwWv4kMWgtpEB1JdADOskklPBm+fYkJ3LDpFTIUQSxbf1xLZwbMOGG133Q==" saltValue="EQ7+hA/zlyEa2v6aMOJ1E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3500000</v>
      </c>
      <c r="C10" s="108"/>
      <c r="D10" s="108"/>
      <c r="E10" s="108">
        <f t="shared" ref="E10:E17" si="0">$B10      +$C10      +$D10</f>
        <v>3500000</v>
      </c>
      <c r="F10" s="109">
        <v>3500000</v>
      </c>
      <c r="G10" s="110">
        <v>3500000</v>
      </c>
      <c r="H10" s="109"/>
      <c r="I10" s="110"/>
      <c r="J10" s="109">
        <v>496000</v>
      </c>
      <c r="K10" s="110">
        <v>333738</v>
      </c>
      <c r="L10" s="109"/>
      <c r="M10" s="110"/>
      <c r="N10" s="109"/>
      <c r="O10" s="110"/>
      <c r="P10" s="109">
        <f t="shared" ref="P10:P17" si="1">$H10      +$J10      +$L10      +$N10</f>
        <v>496000</v>
      </c>
      <c r="Q10" s="110">
        <f t="shared" ref="Q10:Q17" si="2">$I10      +$K10      +$M10      +$O10</f>
        <v>333738</v>
      </c>
      <c r="R10" s="54">
        <f t="shared" ref="R10:R17" si="3">IF(($H10      =0),0,((($J10      -$H10      )/$H10      )*100))</f>
        <v>0</v>
      </c>
      <c r="S10" s="55">
        <f t="shared" ref="S10:S17" si="4">IF(($I10      =0),0,((($K10      -$I10      )/$I10      )*100))</f>
        <v>0</v>
      </c>
      <c r="T10" s="54">
        <f t="shared" ref="T10:T16" si="5">IF(($E10      =0),0,(($P10      /$E10      )*100))</f>
        <v>14.171428571428571</v>
      </c>
      <c r="U10" s="56">
        <f t="shared" ref="U10:U16" si="6">IF(($E10      =0),0,(($Q10      /$E10      )*100))</f>
        <v>9.5353714285714286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3500000</v>
      </c>
      <c r="C17" s="111">
        <f>SUM(C9:C16)</f>
        <v>0</v>
      </c>
      <c r="D17" s="111"/>
      <c r="E17" s="111">
        <f t="shared" si="0"/>
        <v>3500000</v>
      </c>
      <c r="F17" s="112">
        <f t="shared" ref="F17:O17" si="7">SUM(F9:F16)</f>
        <v>3500000</v>
      </c>
      <c r="G17" s="113">
        <f t="shared" si="7"/>
        <v>3500000</v>
      </c>
      <c r="H17" s="112">
        <f t="shared" si="7"/>
        <v>0</v>
      </c>
      <c r="I17" s="113">
        <f t="shared" si="7"/>
        <v>0</v>
      </c>
      <c r="J17" s="112">
        <f t="shared" si="7"/>
        <v>496000</v>
      </c>
      <c r="K17" s="113">
        <f t="shared" si="7"/>
        <v>333738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496000</v>
      </c>
      <c r="Q17" s="113">
        <f t="shared" si="2"/>
        <v>333738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14.171428571428571</v>
      </c>
      <c r="U17" s="60">
        <f>IF((SUM($E9:$E14))=0,0,(Q17/(SUM($E9:$E14))*100))</f>
        <v>9.5353714285714286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3077000</v>
      </c>
      <c r="C31" s="108"/>
      <c r="D31" s="108"/>
      <c r="E31" s="108">
        <f>$B31      +$C31      +$D31</f>
        <v>3077000</v>
      </c>
      <c r="F31" s="109">
        <v>3077000</v>
      </c>
      <c r="G31" s="110">
        <v>2154000</v>
      </c>
      <c r="H31" s="109">
        <v>683000</v>
      </c>
      <c r="I31" s="110"/>
      <c r="J31" s="109">
        <v>471000</v>
      </c>
      <c r="K31" s="110">
        <v>1614353</v>
      </c>
      <c r="L31" s="109"/>
      <c r="M31" s="110"/>
      <c r="N31" s="109"/>
      <c r="O31" s="110"/>
      <c r="P31" s="109">
        <f>$H31      +$J31      +$L31      +$N31</f>
        <v>1154000</v>
      </c>
      <c r="Q31" s="110">
        <f>$I31      +$K31      +$M31      +$O31</f>
        <v>1614353</v>
      </c>
      <c r="R31" s="54">
        <f>IF(($H31      =0),0,((($J31      -$H31      )/$H31      )*100))</f>
        <v>-31.039531478770133</v>
      </c>
      <c r="S31" s="55">
        <f>IF(($I31      =0),0,((($K31      -$I31      )/$I31      )*100))</f>
        <v>0</v>
      </c>
      <c r="T31" s="54">
        <f>IF(($E31      =0),0,(($P31      /$E31      )*100))</f>
        <v>37.504062398440041</v>
      </c>
      <c r="U31" s="56">
        <f>IF(($E31      =0),0,(($Q31      /$E31      )*100))</f>
        <v>52.465160870978224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3077000</v>
      </c>
      <c r="C32" s="111">
        <f>SUM(C28:C31)</f>
        <v>0</v>
      </c>
      <c r="D32" s="111"/>
      <c r="E32" s="111">
        <f>$B32      +$C32      +$D32</f>
        <v>3077000</v>
      </c>
      <c r="F32" s="112">
        <f t="shared" ref="F32:O32" si="16">SUM(F28:F31)</f>
        <v>3077000</v>
      </c>
      <c r="G32" s="113">
        <f t="shared" si="16"/>
        <v>2154000</v>
      </c>
      <c r="H32" s="112">
        <f t="shared" si="16"/>
        <v>683000</v>
      </c>
      <c r="I32" s="113">
        <f t="shared" si="16"/>
        <v>0</v>
      </c>
      <c r="J32" s="112">
        <f t="shared" si="16"/>
        <v>471000</v>
      </c>
      <c r="K32" s="113">
        <f t="shared" si="16"/>
        <v>1614353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1154000</v>
      </c>
      <c r="Q32" s="113">
        <f>$I32      +$K32      +$M32      +$O32</f>
        <v>1614353</v>
      </c>
      <c r="R32" s="58">
        <f>IF(($H32      =0),0,((($J32      -$H32      )/$H32      )*100))</f>
        <v>-31.039531478770133</v>
      </c>
      <c r="S32" s="59">
        <f>IF(($I32      =0),0,((($K32      -$I32      )/$I32      )*100))</f>
        <v>0</v>
      </c>
      <c r="T32" s="58">
        <f>IF($E32   =0,0,($P32   /$E32   )*100)</f>
        <v>37.504062398440041</v>
      </c>
      <c r="U32" s="60">
        <f>IF($E32   =0,0,($Q32   /$E32   )*100)</f>
        <v>52.465160870978224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3921000</v>
      </c>
      <c r="C34" s="108"/>
      <c r="D34" s="108"/>
      <c r="E34" s="108">
        <f>$B34      +$C34      +$D34</f>
        <v>3921000</v>
      </c>
      <c r="F34" s="109">
        <v>3921000</v>
      </c>
      <c r="G34" s="110">
        <v>2744000</v>
      </c>
      <c r="H34" s="109">
        <v>82000</v>
      </c>
      <c r="I34" s="110"/>
      <c r="J34" s="109">
        <v>2524000</v>
      </c>
      <c r="K34" s="110">
        <v>1996018</v>
      </c>
      <c r="L34" s="109"/>
      <c r="M34" s="110"/>
      <c r="N34" s="109"/>
      <c r="O34" s="110"/>
      <c r="P34" s="109">
        <f>$H34      +$J34      +$L34      +$N34</f>
        <v>2606000</v>
      </c>
      <c r="Q34" s="110">
        <f>$I34      +$K34      +$M34      +$O34</f>
        <v>1996018</v>
      </c>
      <c r="R34" s="54">
        <f>IF(($H34      =0),0,((($J34      -$H34      )/$H34      )*100))</f>
        <v>2978.0487804878048</v>
      </c>
      <c r="S34" s="55">
        <f>IF(($I34      =0),0,((($K34      -$I34      )/$I34      )*100))</f>
        <v>0</v>
      </c>
      <c r="T34" s="54">
        <f>IF(($E34      =0),0,(($P34      /$E34      )*100))</f>
        <v>66.462637082376943</v>
      </c>
      <c r="U34" s="56">
        <f>IF(($E34      =0),0,(($Q34      /$E34      )*100))</f>
        <v>50.905840346850297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3921000</v>
      </c>
      <c r="C35" s="111">
        <f>C34</f>
        <v>0</v>
      </c>
      <c r="D35" s="111"/>
      <c r="E35" s="111">
        <f>$B35      +$C35      +$D35</f>
        <v>3921000</v>
      </c>
      <c r="F35" s="112">
        <f t="shared" ref="F35:O35" si="17">F34</f>
        <v>3921000</v>
      </c>
      <c r="G35" s="113">
        <f t="shared" si="17"/>
        <v>2744000</v>
      </c>
      <c r="H35" s="112">
        <f t="shared" si="17"/>
        <v>82000</v>
      </c>
      <c r="I35" s="113">
        <f t="shared" si="17"/>
        <v>0</v>
      </c>
      <c r="J35" s="112">
        <f t="shared" si="17"/>
        <v>2524000</v>
      </c>
      <c r="K35" s="113">
        <f t="shared" si="17"/>
        <v>1996018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2606000</v>
      </c>
      <c r="Q35" s="113">
        <f>$I35      +$K35      +$M35      +$O35</f>
        <v>1996018</v>
      </c>
      <c r="R35" s="58">
        <f>IF(($H35      =0),0,((($J35      -$H35      )/$H35      )*100))</f>
        <v>2978.0487804878048</v>
      </c>
      <c r="S35" s="59">
        <f>IF(($I35      =0),0,((($K35      -$I35      )/$I35      )*100))</f>
        <v>0</v>
      </c>
      <c r="T35" s="58">
        <f>IF($E35   =0,0,($P35   /$E35   )*100)</f>
        <v>66.462637082376943</v>
      </c>
      <c r="U35" s="60">
        <f>IF($E35   =0,0,($Q35   /$E35   )*100)</f>
        <v>50.905840346850297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>
        <v>235331000</v>
      </c>
      <c r="C54" s="108"/>
      <c r="D54" s="108"/>
      <c r="E54" s="108">
        <f t="shared" si="26"/>
        <v>235331000</v>
      </c>
      <c r="F54" s="109">
        <v>235331000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235331000</v>
      </c>
      <c r="C55" s="111">
        <f>SUM(C44:C54)</f>
        <v>0</v>
      </c>
      <c r="D55" s="111"/>
      <c r="E55" s="111">
        <f t="shared" si="26"/>
        <v>235331000</v>
      </c>
      <c r="F55" s="112">
        <f t="shared" ref="F55:O55" si="33">SUM(F44:F54)</f>
        <v>235331000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245829000</v>
      </c>
      <c r="C69" s="120">
        <f>SUM(C9:C16,C19:C25,C28:C31,C34,C37:C41,C44:C54,C57:C60,C63:C67)</f>
        <v>0</v>
      </c>
      <c r="D69" s="120"/>
      <c r="E69" s="120">
        <f t="shared" si="35"/>
        <v>245829000</v>
      </c>
      <c r="F69" s="121">
        <f t="shared" ref="F69:O69" si="43">SUM(F9:F16,F19:F25,F28:F31,F34,F37:F41,F44:F54,F57:F60,F63:F67)</f>
        <v>245829000</v>
      </c>
      <c r="G69" s="122">
        <f t="shared" si="43"/>
        <v>8398000</v>
      </c>
      <c r="H69" s="121">
        <f t="shared" si="43"/>
        <v>765000</v>
      </c>
      <c r="I69" s="122">
        <f t="shared" si="43"/>
        <v>0</v>
      </c>
      <c r="J69" s="121">
        <f t="shared" si="43"/>
        <v>3491000</v>
      </c>
      <c r="K69" s="122">
        <f t="shared" si="43"/>
        <v>3944109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4256000</v>
      </c>
      <c r="Q69" s="122">
        <f t="shared" si="37"/>
        <v>3944109</v>
      </c>
      <c r="R69" s="67">
        <f t="shared" si="38"/>
        <v>356.33986928104576</v>
      </c>
      <c r="S69" s="68">
        <f t="shared" si="39"/>
        <v>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40.541055439131263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37.570099066488858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255662000</v>
      </c>
      <c r="C71" s="108"/>
      <c r="D71" s="108"/>
      <c r="E71" s="108">
        <f>$B71      +$C71      +$D71</f>
        <v>255662000</v>
      </c>
      <c r="F71" s="109">
        <v>255662000</v>
      </c>
      <c r="G71" s="110">
        <v>210000000</v>
      </c>
      <c r="H71" s="109">
        <v>32153000</v>
      </c>
      <c r="I71" s="110"/>
      <c r="J71" s="109">
        <v>87945000</v>
      </c>
      <c r="K71" s="110">
        <v>106127482</v>
      </c>
      <c r="L71" s="109"/>
      <c r="M71" s="110"/>
      <c r="N71" s="109"/>
      <c r="O71" s="110"/>
      <c r="P71" s="109">
        <f>$H71      +$J71      +$L71      +$N71</f>
        <v>120098000</v>
      </c>
      <c r="Q71" s="110">
        <f>$I71      +$K71      +$M71      +$O71</f>
        <v>106127482</v>
      </c>
      <c r="R71" s="54">
        <f>IF(($H71      =0),0,((($J71      -$H71      )/$H71      )*100))</f>
        <v>173.52035579883679</v>
      </c>
      <c r="S71" s="55">
        <f>IF(($I71      =0),0,((($K71      -$I71      )/$I71      )*100))</f>
        <v>0</v>
      </c>
      <c r="T71" s="54">
        <f>IF(($E71      =0),0,(($P71      /$E71      )*100))</f>
        <v>46.975303330178129</v>
      </c>
      <c r="U71" s="56">
        <f>IF(($E71      =0),0,(($Q71      /$E71      )*100))</f>
        <v>41.510854956935326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255662000</v>
      </c>
      <c r="C73" s="117">
        <f>SUM(C71:C72)</f>
        <v>0</v>
      </c>
      <c r="D73" s="117"/>
      <c r="E73" s="117">
        <f>$B73      +$C73      +$D73</f>
        <v>255662000</v>
      </c>
      <c r="F73" s="118">
        <f t="shared" ref="F73:O73" si="44">SUM(F71:F72)</f>
        <v>255662000</v>
      </c>
      <c r="G73" s="119">
        <f t="shared" si="44"/>
        <v>210000000</v>
      </c>
      <c r="H73" s="118">
        <f t="shared" si="44"/>
        <v>32153000</v>
      </c>
      <c r="I73" s="119">
        <f t="shared" si="44"/>
        <v>0</v>
      </c>
      <c r="J73" s="118">
        <f t="shared" si="44"/>
        <v>87945000</v>
      </c>
      <c r="K73" s="119">
        <f t="shared" si="44"/>
        <v>106127482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120098000</v>
      </c>
      <c r="Q73" s="119">
        <f>$I73      +$K73      +$M73      +$O73</f>
        <v>106127482</v>
      </c>
      <c r="R73" s="63">
        <f>IF(($H73      =0),0,((($J73      -$H73      )/$H73      )*100))</f>
        <v>173.52035579883679</v>
      </c>
      <c r="S73" s="64">
        <f>IF(($I73      =0),0,((($K73      -$I73      )/$I73      )*100))</f>
        <v>0</v>
      </c>
      <c r="T73" s="63">
        <f>IF(($E71      =0),0,(($P71      /$E71      )*100))</f>
        <v>46.975303330178129</v>
      </c>
      <c r="U73" s="65">
        <f>IF($E71   =0,0,($Q71   /$E71 )*100)</f>
        <v>41.510854956935326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255662000</v>
      </c>
      <c r="C74" s="120">
        <f>SUM(C71:C72)</f>
        <v>0</v>
      </c>
      <c r="D74" s="120"/>
      <c r="E74" s="120">
        <f>$B74      +$C74      +$D74</f>
        <v>255662000</v>
      </c>
      <c r="F74" s="121">
        <f t="shared" ref="F74:O74" si="45">SUM(F71:F72)</f>
        <v>255662000</v>
      </c>
      <c r="G74" s="122">
        <f t="shared" si="45"/>
        <v>210000000</v>
      </c>
      <c r="H74" s="121">
        <f t="shared" si="45"/>
        <v>32153000</v>
      </c>
      <c r="I74" s="122">
        <f t="shared" si="45"/>
        <v>0</v>
      </c>
      <c r="J74" s="121">
        <f t="shared" si="45"/>
        <v>87945000</v>
      </c>
      <c r="K74" s="122">
        <f t="shared" si="45"/>
        <v>106127482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120098000</v>
      </c>
      <c r="Q74" s="122">
        <f>$I74      +$K74      +$M74      +$O74</f>
        <v>106127482</v>
      </c>
      <c r="R74" s="67">
        <f>IF(($H74      =0),0,((($J74      -$H74      )/$H74      )*100))</f>
        <v>173.52035579883679</v>
      </c>
      <c r="S74" s="68">
        <f>IF(($I74      =0),0,((($K74      -$I74      )/$I74      )*100))</f>
        <v>0</v>
      </c>
      <c r="T74" s="67">
        <f>IF(($E71      =0),0,(($P71      /$E71      )*100))</f>
        <v>46.975303330178129</v>
      </c>
      <c r="U74" s="71">
        <f>IF($E71   =0,0,($Q71   /$E71 )*100)</f>
        <v>41.510854956935326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501491000</v>
      </c>
      <c r="C75" s="120">
        <f>SUM(C9:C16,C19:C25,C28:C31,C34,C37:C41,C44:C54,C57:C60,C63:C67,C71:C72)</f>
        <v>0</v>
      </c>
      <c r="D75" s="120"/>
      <c r="E75" s="120">
        <f>$B75      +$C75      +$D75</f>
        <v>501491000</v>
      </c>
      <c r="F75" s="121">
        <f t="shared" ref="F75:O75" si="46">SUM(F9:F16,F19:F25,F28:F31,F34,F37:F41,F44:F54,F57:F60,F63:F67,F71:F72)</f>
        <v>501491000</v>
      </c>
      <c r="G75" s="122">
        <f t="shared" si="46"/>
        <v>218398000</v>
      </c>
      <c r="H75" s="121">
        <f t="shared" si="46"/>
        <v>32918000</v>
      </c>
      <c r="I75" s="122">
        <f t="shared" si="46"/>
        <v>0</v>
      </c>
      <c r="J75" s="121">
        <f t="shared" si="46"/>
        <v>91436000</v>
      </c>
      <c r="K75" s="122">
        <f t="shared" si="46"/>
        <v>110071591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124354000</v>
      </c>
      <c r="Q75" s="122">
        <f>$I75      +$K75      +$M75      +$O75</f>
        <v>110071591</v>
      </c>
      <c r="R75" s="67">
        <f>IF(($H75      =0),0,((($J75      -$H75      )/$H75      )*100))</f>
        <v>177.76900176195394</v>
      </c>
      <c r="S75" s="68">
        <f>IF(($I75      =0),0,((($K75      -$I75      )/$I75      )*100))</f>
        <v>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46.72152088969041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41.355421926660654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x7lL2qUeqlFFjdfbdunvmLglDvG7KjRwZCiDumEviMLl7kd6qIJ/YHA9J7Eo3MRRmngmv9J5rHOAqIwJr0QJyw==" saltValue="72+0D8PWrremTO5sDzOZ6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/>
      <c r="I10" s="110"/>
      <c r="J10" s="109"/>
      <c r="K10" s="110"/>
      <c r="L10" s="109"/>
      <c r="M10" s="110"/>
      <c r="N10" s="109"/>
      <c r="O10" s="110"/>
      <c r="P10" s="109">
        <f t="shared" ref="P10:P17" si="1">$H10      +$J10      +$L10      +$N10</f>
        <v>0</v>
      </c>
      <c r="Q10" s="110">
        <f t="shared" ref="Q10:Q17" si="2">$I10      +$K10      +$M10      +$O10</f>
        <v>0</v>
      </c>
      <c r="R10" s="54">
        <f t="shared" ref="R10:R17" si="3">IF(($H10      =0),0,((($J10      -$H10      )/$H10      )*100))</f>
        <v>0</v>
      </c>
      <c r="S10" s="55">
        <f t="shared" ref="S10:S17" si="4">IF(($I10      =0),0,((($K10      -$I10      )/$I10      )*100))</f>
        <v>0</v>
      </c>
      <c r="T10" s="54">
        <f t="shared" ref="T10:T16" si="5">IF(($E10      =0),0,(($P10      /$E10      )*100))</f>
        <v>0</v>
      </c>
      <c r="U10" s="56">
        <f t="shared" ref="U10:U16" si="6">IF(($E10      =0),0,(($Q10      /$E10      )*100))</f>
        <v>0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0</v>
      </c>
      <c r="I17" s="113">
        <f t="shared" si="7"/>
        <v>0</v>
      </c>
      <c r="J17" s="112">
        <f t="shared" si="7"/>
        <v>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0</v>
      </c>
      <c r="Q17" s="113">
        <f t="shared" si="2"/>
        <v>0</v>
      </c>
      <c r="R17" s="58">
        <f t="shared" si="3"/>
        <v>0</v>
      </c>
      <c r="S17" s="59">
        <f t="shared" si="4"/>
        <v>0</v>
      </c>
      <c r="T17" s="58">
        <f>IF((SUM($E9:$E14))=0,0,(P17/(SUM($E9:$E14))*100))</f>
        <v>0</v>
      </c>
      <c r="U17" s="60">
        <f>IF((SUM($E9:$E14))=0,0,(Q17/(SUM($E9:$E14))*100))</f>
        <v>0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1428000</v>
      </c>
      <c r="C34" s="108"/>
      <c r="D34" s="108"/>
      <c r="E34" s="108">
        <f>$B34      +$C34      +$D34</f>
        <v>1428000</v>
      </c>
      <c r="F34" s="109">
        <v>1428000</v>
      </c>
      <c r="G34" s="110">
        <v>1000000</v>
      </c>
      <c r="H34" s="109">
        <v>357000</v>
      </c>
      <c r="I34" s="110">
        <v>386100</v>
      </c>
      <c r="J34" s="109">
        <v>538000</v>
      </c>
      <c r="K34" s="110">
        <v>257400</v>
      </c>
      <c r="L34" s="109"/>
      <c r="M34" s="110"/>
      <c r="N34" s="109"/>
      <c r="O34" s="110"/>
      <c r="P34" s="109">
        <f>$H34      +$J34      +$L34      +$N34</f>
        <v>895000</v>
      </c>
      <c r="Q34" s="110">
        <f>$I34      +$K34      +$M34      +$O34</f>
        <v>643500</v>
      </c>
      <c r="R34" s="54">
        <f>IF(($H34      =0),0,((($J34      -$H34      )/$H34      )*100))</f>
        <v>50.700280112044815</v>
      </c>
      <c r="S34" s="55">
        <f>IF(($I34      =0),0,((($K34      -$I34      )/$I34      )*100))</f>
        <v>-33.333333333333329</v>
      </c>
      <c r="T34" s="54">
        <f>IF(($E34      =0),0,(($P34      /$E34      )*100))</f>
        <v>62.675070028011206</v>
      </c>
      <c r="U34" s="56">
        <f>IF(($E34      =0),0,(($Q34      /$E34      )*100))</f>
        <v>45.063025210084035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1428000</v>
      </c>
      <c r="C35" s="111">
        <f>C34</f>
        <v>0</v>
      </c>
      <c r="D35" s="111"/>
      <c r="E35" s="111">
        <f>$B35      +$C35      +$D35</f>
        <v>1428000</v>
      </c>
      <c r="F35" s="112">
        <f t="shared" ref="F35:O35" si="17">F34</f>
        <v>1428000</v>
      </c>
      <c r="G35" s="113">
        <f t="shared" si="17"/>
        <v>1000000</v>
      </c>
      <c r="H35" s="112">
        <f t="shared" si="17"/>
        <v>357000</v>
      </c>
      <c r="I35" s="113">
        <f t="shared" si="17"/>
        <v>386100</v>
      </c>
      <c r="J35" s="112">
        <f t="shared" si="17"/>
        <v>538000</v>
      </c>
      <c r="K35" s="113">
        <f t="shared" si="17"/>
        <v>257400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895000</v>
      </c>
      <c r="Q35" s="113">
        <f>$I35      +$K35      +$M35      +$O35</f>
        <v>643500</v>
      </c>
      <c r="R35" s="58">
        <f>IF(($H35      =0),0,((($J35      -$H35      )/$H35      )*100))</f>
        <v>50.700280112044815</v>
      </c>
      <c r="S35" s="59">
        <f>IF(($I35      =0),0,((($K35      -$I35      )/$I35      )*100))</f>
        <v>-33.333333333333329</v>
      </c>
      <c r="T35" s="58">
        <f>IF($E35   =0,0,($P35   /$E35   )*100)</f>
        <v>62.675070028011206</v>
      </c>
      <c r="U35" s="60">
        <f>IF($E35   =0,0,($Q35   /$E35   )*100)</f>
        <v>45.063025210084035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14475000</v>
      </c>
      <c r="C37" s="108"/>
      <c r="D37" s="108"/>
      <c r="E37" s="108">
        <f t="shared" ref="E37:E42" si="18">$B37      +$C37      +$D37</f>
        <v>14475000</v>
      </c>
      <c r="F37" s="109">
        <v>14475000</v>
      </c>
      <c r="G37" s="110">
        <v>6514000</v>
      </c>
      <c r="H37" s="109">
        <v>1150000</v>
      </c>
      <c r="I37" s="110"/>
      <c r="J37" s="109">
        <v>5364000</v>
      </c>
      <c r="K37" s="110"/>
      <c r="L37" s="109"/>
      <c r="M37" s="110"/>
      <c r="N37" s="109"/>
      <c r="O37" s="110"/>
      <c r="P37" s="109">
        <f t="shared" ref="P37:P42" si="19">$H37      +$J37      +$L37      +$N37</f>
        <v>6514000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366.43478260869563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45.001727115716754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14475000</v>
      </c>
      <c r="C42" s="111">
        <f>SUM(C37:C41)</f>
        <v>0</v>
      </c>
      <c r="D42" s="111"/>
      <c r="E42" s="111">
        <f t="shared" si="18"/>
        <v>14475000</v>
      </c>
      <c r="F42" s="112">
        <f t="shared" ref="F42:O42" si="25">SUM(F37:F41)</f>
        <v>14475000</v>
      </c>
      <c r="G42" s="113">
        <f t="shared" si="25"/>
        <v>6514000</v>
      </c>
      <c r="H42" s="112">
        <f t="shared" si="25"/>
        <v>1150000</v>
      </c>
      <c r="I42" s="113">
        <f t="shared" si="25"/>
        <v>0</v>
      </c>
      <c r="J42" s="112">
        <f t="shared" si="25"/>
        <v>5364000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6514000</v>
      </c>
      <c r="Q42" s="113">
        <f t="shared" si="20"/>
        <v>0</v>
      </c>
      <c r="R42" s="58">
        <f t="shared" si="21"/>
        <v>366.43478260869563</v>
      </c>
      <c r="S42" s="59">
        <f t="shared" si="22"/>
        <v>0</v>
      </c>
      <c r="T42" s="58">
        <f>IF((+$E37+$E40) =0,0,(P42   /(+$E37+$E40) )*100)</f>
        <v>45.001727115716754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17803000</v>
      </c>
      <c r="C69" s="120">
        <f>SUM(C9:C16,C19:C25,C28:C31,C34,C37:C41,C44:C54,C57:C60,C63:C67)</f>
        <v>0</v>
      </c>
      <c r="D69" s="120"/>
      <c r="E69" s="120">
        <f t="shared" si="35"/>
        <v>17803000</v>
      </c>
      <c r="F69" s="121">
        <f t="shared" ref="F69:O69" si="43">SUM(F9:F16,F19:F25,F28:F31,F34,F37:F41,F44:F54,F57:F60,F63:F67)</f>
        <v>17803000</v>
      </c>
      <c r="G69" s="122">
        <f t="shared" si="43"/>
        <v>9414000</v>
      </c>
      <c r="H69" s="121">
        <f t="shared" si="43"/>
        <v>1507000</v>
      </c>
      <c r="I69" s="122">
        <f t="shared" si="43"/>
        <v>386100</v>
      </c>
      <c r="J69" s="121">
        <f t="shared" si="43"/>
        <v>5902000</v>
      </c>
      <c r="K69" s="122">
        <f t="shared" si="43"/>
        <v>257400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7409000</v>
      </c>
      <c r="Q69" s="122">
        <f t="shared" si="37"/>
        <v>643500</v>
      </c>
      <c r="R69" s="67">
        <f t="shared" si="38"/>
        <v>291.63901791639017</v>
      </c>
      <c r="S69" s="68">
        <f t="shared" si="39"/>
        <v>-33.333333333333329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41.616581475032298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3.6145593439307984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41576000</v>
      </c>
      <c r="C71" s="108"/>
      <c r="D71" s="108"/>
      <c r="E71" s="108">
        <f>$B71      +$C71      +$D71</f>
        <v>41576000</v>
      </c>
      <c r="F71" s="109">
        <v>41576000</v>
      </c>
      <c r="G71" s="110">
        <v>33141000</v>
      </c>
      <c r="H71" s="109">
        <v>7549000</v>
      </c>
      <c r="I71" s="110">
        <v>6303551</v>
      </c>
      <c r="J71" s="109">
        <v>15198000</v>
      </c>
      <c r="K71" s="110">
        <v>20999893</v>
      </c>
      <c r="L71" s="109"/>
      <c r="M71" s="110"/>
      <c r="N71" s="109"/>
      <c r="O71" s="110"/>
      <c r="P71" s="109">
        <f>$H71      +$J71      +$L71      +$N71</f>
        <v>22747000</v>
      </c>
      <c r="Q71" s="110">
        <f>$I71      +$K71      +$M71      +$O71</f>
        <v>27303444</v>
      </c>
      <c r="R71" s="54">
        <f>IF(($H71      =0),0,((($J71      -$H71      )/$H71      )*100))</f>
        <v>101.32467876539938</v>
      </c>
      <c r="S71" s="55">
        <f>IF(($I71      =0),0,((($K71      -$I71      )/$I71      )*100))</f>
        <v>233.14385812060533</v>
      </c>
      <c r="T71" s="54">
        <f>IF(($E71      =0),0,(($P71      /$E71      )*100))</f>
        <v>54.711852992110835</v>
      </c>
      <c r="U71" s="56">
        <f>IF(($E71      =0),0,(($Q71      /$E71      )*100))</f>
        <v>65.67116605734077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41576000</v>
      </c>
      <c r="C73" s="117">
        <f>SUM(C71:C72)</f>
        <v>0</v>
      </c>
      <c r="D73" s="117"/>
      <c r="E73" s="117">
        <f>$B73      +$C73      +$D73</f>
        <v>41576000</v>
      </c>
      <c r="F73" s="118">
        <f t="shared" ref="F73:O73" si="44">SUM(F71:F72)</f>
        <v>41576000</v>
      </c>
      <c r="G73" s="119">
        <f t="shared" si="44"/>
        <v>33141000</v>
      </c>
      <c r="H73" s="118">
        <f t="shared" si="44"/>
        <v>7549000</v>
      </c>
      <c r="I73" s="119">
        <f t="shared" si="44"/>
        <v>6303551</v>
      </c>
      <c r="J73" s="118">
        <f t="shared" si="44"/>
        <v>15198000</v>
      </c>
      <c r="K73" s="119">
        <f t="shared" si="44"/>
        <v>20999893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22747000</v>
      </c>
      <c r="Q73" s="119">
        <f>$I73      +$K73      +$M73      +$O73</f>
        <v>27303444</v>
      </c>
      <c r="R73" s="63">
        <f>IF(($H73      =0),0,((($J73      -$H73      )/$H73      )*100))</f>
        <v>101.32467876539938</v>
      </c>
      <c r="S73" s="64">
        <f>IF(($I73      =0),0,((($K73      -$I73      )/$I73      )*100))</f>
        <v>233.14385812060533</v>
      </c>
      <c r="T73" s="63">
        <f>IF(($E71      =0),0,(($P71      /$E71      )*100))</f>
        <v>54.711852992110835</v>
      </c>
      <c r="U73" s="65">
        <f>IF($E71   =0,0,($Q71   /$E71 )*100)</f>
        <v>65.67116605734077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41576000</v>
      </c>
      <c r="C74" s="120">
        <f>SUM(C71:C72)</f>
        <v>0</v>
      </c>
      <c r="D74" s="120"/>
      <c r="E74" s="120">
        <f>$B74      +$C74      +$D74</f>
        <v>41576000</v>
      </c>
      <c r="F74" s="121">
        <f t="shared" ref="F74:O74" si="45">SUM(F71:F72)</f>
        <v>41576000</v>
      </c>
      <c r="G74" s="122">
        <f t="shared" si="45"/>
        <v>33141000</v>
      </c>
      <c r="H74" s="121">
        <f t="shared" si="45"/>
        <v>7549000</v>
      </c>
      <c r="I74" s="122">
        <f t="shared" si="45"/>
        <v>6303551</v>
      </c>
      <c r="J74" s="121">
        <f t="shared" si="45"/>
        <v>15198000</v>
      </c>
      <c r="K74" s="122">
        <f t="shared" si="45"/>
        <v>20999893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22747000</v>
      </c>
      <c r="Q74" s="122">
        <f>$I74      +$K74      +$M74      +$O74</f>
        <v>27303444</v>
      </c>
      <c r="R74" s="67">
        <f>IF(($H74      =0),0,((($J74      -$H74      )/$H74      )*100))</f>
        <v>101.32467876539938</v>
      </c>
      <c r="S74" s="68">
        <f>IF(($I74      =0),0,((($K74      -$I74      )/$I74      )*100))</f>
        <v>233.14385812060533</v>
      </c>
      <c r="T74" s="67">
        <f>IF(($E71      =0),0,(($P71      /$E71      )*100))</f>
        <v>54.711852992110835</v>
      </c>
      <c r="U74" s="71">
        <f>IF($E71   =0,0,($Q71   /$E71 )*100)</f>
        <v>65.67116605734077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59379000</v>
      </c>
      <c r="C75" s="120">
        <f>SUM(C9:C16,C19:C25,C28:C31,C34,C37:C41,C44:C54,C57:C60,C63:C67,C71:C72)</f>
        <v>0</v>
      </c>
      <c r="D75" s="120"/>
      <c r="E75" s="120">
        <f>$B75      +$C75      +$D75</f>
        <v>59379000</v>
      </c>
      <c r="F75" s="121">
        <f t="shared" ref="F75:O75" si="46">SUM(F9:F16,F19:F25,F28:F31,F34,F37:F41,F44:F54,F57:F60,F63:F67,F71:F72)</f>
        <v>59379000</v>
      </c>
      <c r="G75" s="122">
        <f t="shared" si="46"/>
        <v>42555000</v>
      </c>
      <c r="H75" s="121">
        <f t="shared" si="46"/>
        <v>9056000</v>
      </c>
      <c r="I75" s="122">
        <f t="shared" si="46"/>
        <v>6689651</v>
      </c>
      <c r="J75" s="121">
        <f t="shared" si="46"/>
        <v>21100000</v>
      </c>
      <c r="K75" s="122">
        <f t="shared" si="46"/>
        <v>21257293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30156000</v>
      </c>
      <c r="Q75" s="122">
        <f>$I75      +$K75      +$M75      +$O75</f>
        <v>27946944</v>
      </c>
      <c r="R75" s="67">
        <f>IF(($H75      =0),0,((($J75      -$H75      )/$H75      )*100))</f>
        <v>132.99469964664311</v>
      </c>
      <c r="S75" s="68">
        <f>IF(($I75      =0),0,((($K75      -$I75      )/$I75      )*100))</f>
        <v>217.76385644034346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50.785631283787204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47.065366543727585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dwe46K9x1l0q7Qy9T2IOWAX+0K2HE534ok0Pfm/9ayIB65gt5m5+bVOMMgSMsIys6Bgo5daPDKC3PuDMhJ6CjA==" saltValue="W3KfhoPLdWaPTTaNNADf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427000</v>
      </c>
      <c r="I10" s="110">
        <v>894516</v>
      </c>
      <c r="J10" s="109">
        <v>682000</v>
      </c>
      <c r="K10" s="110">
        <v>409882</v>
      </c>
      <c r="L10" s="109"/>
      <c r="M10" s="110"/>
      <c r="N10" s="109"/>
      <c r="O10" s="110"/>
      <c r="P10" s="109">
        <f t="shared" ref="P10:P17" si="1">$H10      +$J10      +$L10      +$N10</f>
        <v>1109000</v>
      </c>
      <c r="Q10" s="110">
        <f t="shared" ref="Q10:Q17" si="2">$I10      +$K10      +$M10      +$O10</f>
        <v>1304398</v>
      </c>
      <c r="R10" s="54">
        <f t="shared" ref="R10:R17" si="3">IF(($H10      =0),0,((($J10      -$H10      )/$H10      )*100))</f>
        <v>59.71896955503513</v>
      </c>
      <c r="S10" s="55">
        <f t="shared" ref="S10:S17" si="4">IF(($I10      =0),0,((($K10      -$I10      )/$I10      )*100))</f>
        <v>-54.178348961896717</v>
      </c>
      <c r="T10" s="54">
        <f t="shared" ref="T10:T16" si="5">IF(($E10      =0),0,(($P10      /$E10      )*100))</f>
        <v>58.368421052631582</v>
      </c>
      <c r="U10" s="56">
        <f t="shared" ref="U10:U16" si="6">IF(($E10      =0),0,(($Q10      /$E10      )*100))</f>
        <v>68.652526315789473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427000</v>
      </c>
      <c r="I17" s="113">
        <f t="shared" si="7"/>
        <v>894516</v>
      </c>
      <c r="J17" s="112">
        <f t="shared" si="7"/>
        <v>682000</v>
      </c>
      <c r="K17" s="113">
        <f t="shared" si="7"/>
        <v>409882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1109000</v>
      </c>
      <c r="Q17" s="113">
        <f t="shared" si="2"/>
        <v>1304398</v>
      </c>
      <c r="R17" s="58">
        <f t="shared" si="3"/>
        <v>59.71896955503513</v>
      </c>
      <c r="S17" s="59">
        <f t="shared" si="4"/>
        <v>-54.178348961896717</v>
      </c>
      <c r="T17" s="58">
        <f>IF((SUM($E9:$E14))=0,0,(P17/(SUM($E9:$E14))*100))</f>
        <v>58.368421052631582</v>
      </c>
      <c r="U17" s="60">
        <f>IF((SUM($E9:$E14))=0,0,(Q17/(SUM($E9:$E14))*100))</f>
        <v>68.652526315789473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2376000</v>
      </c>
      <c r="C34" s="108"/>
      <c r="D34" s="108"/>
      <c r="E34" s="108">
        <f>$B34      +$C34      +$D34</f>
        <v>2376000</v>
      </c>
      <c r="F34" s="109">
        <v>2376000</v>
      </c>
      <c r="G34" s="110">
        <v>1663000</v>
      </c>
      <c r="H34" s="109">
        <v>549000</v>
      </c>
      <c r="I34" s="110">
        <v>1410384</v>
      </c>
      <c r="J34" s="109">
        <v>965000</v>
      </c>
      <c r="K34" s="110">
        <v>965616</v>
      </c>
      <c r="L34" s="109"/>
      <c r="M34" s="110"/>
      <c r="N34" s="109"/>
      <c r="O34" s="110"/>
      <c r="P34" s="109">
        <f>$H34      +$J34      +$L34      +$N34</f>
        <v>1514000</v>
      </c>
      <c r="Q34" s="110">
        <f>$I34      +$K34      +$M34      +$O34</f>
        <v>2376000</v>
      </c>
      <c r="R34" s="54">
        <f>IF(($H34      =0),0,((($J34      -$H34      )/$H34      )*100))</f>
        <v>75.774134790528237</v>
      </c>
      <c r="S34" s="55">
        <f>IF(($I34      =0),0,((($K34      -$I34      )/$I34      )*100))</f>
        <v>-31.535241466153895</v>
      </c>
      <c r="T34" s="54">
        <f>IF(($E34      =0),0,(($P34      /$E34      )*100))</f>
        <v>63.72053872053872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2376000</v>
      </c>
      <c r="C35" s="111">
        <f>C34</f>
        <v>0</v>
      </c>
      <c r="D35" s="111"/>
      <c r="E35" s="111">
        <f>$B35      +$C35      +$D35</f>
        <v>2376000</v>
      </c>
      <c r="F35" s="112">
        <f t="shared" ref="F35:O35" si="17">F34</f>
        <v>2376000</v>
      </c>
      <c r="G35" s="113">
        <f t="shared" si="17"/>
        <v>1663000</v>
      </c>
      <c r="H35" s="112">
        <f t="shared" si="17"/>
        <v>549000</v>
      </c>
      <c r="I35" s="113">
        <f t="shared" si="17"/>
        <v>1410384</v>
      </c>
      <c r="J35" s="112">
        <f t="shared" si="17"/>
        <v>965000</v>
      </c>
      <c r="K35" s="113">
        <f t="shared" si="17"/>
        <v>965616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1514000</v>
      </c>
      <c r="Q35" s="113">
        <f>$I35      +$K35      +$M35      +$O35</f>
        <v>2376000</v>
      </c>
      <c r="R35" s="58">
        <f>IF(($H35      =0),0,((($J35      -$H35      )/$H35      )*100))</f>
        <v>75.774134790528237</v>
      </c>
      <c r="S35" s="59">
        <f>IF(($I35      =0),0,((($K35      -$I35      )/$I35      )*100))</f>
        <v>-31.535241466153895</v>
      </c>
      <c r="T35" s="58">
        <f>IF($E35   =0,0,($P35   /$E35   )*100)</f>
        <v>63.72053872053872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14235000</v>
      </c>
      <c r="C38" s="108"/>
      <c r="D38" s="108"/>
      <c r="E38" s="108">
        <f t="shared" si="18"/>
        <v>14235000</v>
      </c>
      <c r="F38" s="109">
        <v>12942000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14235000</v>
      </c>
      <c r="C42" s="111">
        <f>SUM(C37:C41)</f>
        <v>0</v>
      </c>
      <c r="D42" s="111"/>
      <c r="E42" s="111">
        <f t="shared" si="18"/>
        <v>14235000</v>
      </c>
      <c r="F42" s="112">
        <f t="shared" ref="F42:O42" si="25">SUM(F37:F41)</f>
        <v>12942000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18511000</v>
      </c>
      <c r="C69" s="120">
        <f>SUM(C9:C16,C19:C25,C28:C31,C34,C37:C41,C44:C54,C57:C60,C63:C67)</f>
        <v>0</v>
      </c>
      <c r="D69" s="120"/>
      <c r="E69" s="120">
        <f t="shared" si="35"/>
        <v>18511000</v>
      </c>
      <c r="F69" s="121">
        <f t="shared" ref="F69:O69" si="43">SUM(F9:F16,F19:F25,F28:F31,F34,F37:F41,F44:F54,F57:F60,F63:F67)</f>
        <v>17218000</v>
      </c>
      <c r="G69" s="122">
        <f t="shared" si="43"/>
        <v>3563000</v>
      </c>
      <c r="H69" s="121">
        <f t="shared" si="43"/>
        <v>976000</v>
      </c>
      <c r="I69" s="122">
        <f t="shared" si="43"/>
        <v>2304900</v>
      </c>
      <c r="J69" s="121">
        <f t="shared" si="43"/>
        <v>1647000</v>
      </c>
      <c r="K69" s="122">
        <f t="shared" si="43"/>
        <v>1375498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2623000</v>
      </c>
      <c r="Q69" s="122">
        <f t="shared" si="37"/>
        <v>3680398</v>
      </c>
      <c r="R69" s="67">
        <f t="shared" si="38"/>
        <v>68.75</v>
      </c>
      <c r="S69" s="68">
        <f t="shared" si="39"/>
        <v>-40.322877348258061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61.342376052385404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86.071047708138451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31703000</v>
      </c>
      <c r="C71" s="108"/>
      <c r="D71" s="108"/>
      <c r="E71" s="108">
        <f>$B71      +$C71      +$D71</f>
        <v>31703000</v>
      </c>
      <c r="F71" s="109">
        <v>31703000</v>
      </c>
      <c r="G71" s="110">
        <v>24200000</v>
      </c>
      <c r="H71" s="109">
        <v>4420000</v>
      </c>
      <c r="I71" s="110">
        <v>4420638</v>
      </c>
      <c r="J71" s="109">
        <v>9508000</v>
      </c>
      <c r="K71" s="110">
        <v>9507888</v>
      </c>
      <c r="L71" s="109"/>
      <c r="M71" s="110"/>
      <c r="N71" s="109"/>
      <c r="O71" s="110"/>
      <c r="P71" s="109">
        <f>$H71      +$J71      +$L71      +$N71</f>
        <v>13928000</v>
      </c>
      <c r="Q71" s="110">
        <f>$I71      +$K71      +$M71      +$O71</f>
        <v>13928526</v>
      </c>
      <c r="R71" s="54">
        <f>IF(($H71      =0),0,((($J71      -$H71      )/$H71      )*100))</f>
        <v>115.11312217194569</v>
      </c>
      <c r="S71" s="55">
        <f>IF(($I71      =0),0,((($K71      -$I71      )/$I71      )*100))</f>
        <v>115.07954281712279</v>
      </c>
      <c r="T71" s="54">
        <f>IF(($E71      =0),0,(($P71      /$E71      )*100))</f>
        <v>43.93275084376873</v>
      </c>
      <c r="U71" s="56">
        <f>IF(($E71      =0),0,(($Q71      /$E71      )*100))</f>
        <v>43.934409992745167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31703000</v>
      </c>
      <c r="C73" s="117">
        <f>SUM(C71:C72)</f>
        <v>0</v>
      </c>
      <c r="D73" s="117"/>
      <c r="E73" s="117">
        <f>$B73      +$C73      +$D73</f>
        <v>31703000</v>
      </c>
      <c r="F73" s="118">
        <f t="shared" ref="F73:O73" si="44">SUM(F71:F72)</f>
        <v>31703000</v>
      </c>
      <c r="G73" s="119">
        <f t="shared" si="44"/>
        <v>24200000</v>
      </c>
      <c r="H73" s="118">
        <f t="shared" si="44"/>
        <v>4420000</v>
      </c>
      <c r="I73" s="119">
        <f t="shared" si="44"/>
        <v>4420638</v>
      </c>
      <c r="J73" s="118">
        <f t="shared" si="44"/>
        <v>9508000</v>
      </c>
      <c r="K73" s="119">
        <f t="shared" si="44"/>
        <v>9507888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13928000</v>
      </c>
      <c r="Q73" s="119">
        <f>$I73      +$K73      +$M73      +$O73</f>
        <v>13928526</v>
      </c>
      <c r="R73" s="63">
        <f>IF(($H73      =0),0,((($J73      -$H73      )/$H73      )*100))</f>
        <v>115.11312217194569</v>
      </c>
      <c r="S73" s="64">
        <f>IF(($I73      =0),0,((($K73      -$I73      )/$I73      )*100))</f>
        <v>115.07954281712279</v>
      </c>
      <c r="T73" s="63">
        <f>IF(($E71      =0),0,(($P71      /$E71      )*100))</f>
        <v>43.93275084376873</v>
      </c>
      <c r="U73" s="65">
        <f>IF($E71   =0,0,($Q71   /$E71 )*100)</f>
        <v>43.934409992745167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31703000</v>
      </c>
      <c r="C74" s="120">
        <f>SUM(C71:C72)</f>
        <v>0</v>
      </c>
      <c r="D74" s="120"/>
      <c r="E74" s="120">
        <f>$B74      +$C74      +$D74</f>
        <v>31703000</v>
      </c>
      <c r="F74" s="121">
        <f t="shared" ref="F74:O74" si="45">SUM(F71:F72)</f>
        <v>31703000</v>
      </c>
      <c r="G74" s="122">
        <f t="shared" si="45"/>
        <v>24200000</v>
      </c>
      <c r="H74" s="121">
        <f t="shared" si="45"/>
        <v>4420000</v>
      </c>
      <c r="I74" s="122">
        <f t="shared" si="45"/>
        <v>4420638</v>
      </c>
      <c r="J74" s="121">
        <f t="shared" si="45"/>
        <v>9508000</v>
      </c>
      <c r="K74" s="122">
        <f t="shared" si="45"/>
        <v>9507888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13928000</v>
      </c>
      <c r="Q74" s="122">
        <f>$I74      +$K74      +$M74      +$O74</f>
        <v>13928526</v>
      </c>
      <c r="R74" s="67">
        <f>IF(($H74      =0),0,((($J74      -$H74      )/$H74      )*100))</f>
        <v>115.11312217194569</v>
      </c>
      <c r="S74" s="68">
        <f>IF(($I74      =0),0,((($K74      -$I74      )/$I74      )*100))</f>
        <v>115.07954281712279</v>
      </c>
      <c r="T74" s="67">
        <f>IF(($E71      =0),0,(($P71      /$E71      )*100))</f>
        <v>43.93275084376873</v>
      </c>
      <c r="U74" s="71">
        <f>IF($E71   =0,0,($Q71   /$E71 )*100)</f>
        <v>43.934409992745167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50214000</v>
      </c>
      <c r="C75" s="120">
        <f>SUM(C9:C16,C19:C25,C28:C31,C34,C37:C41,C44:C54,C57:C60,C63:C67,C71:C72)</f>
        <v>0</v>
      </c>
      <c r="D75" s="120"/>
      <c r="E75" s="120">
        <f>$B75      +$C75      +$D75</f>
        <v>50214000</v>
      </c>
      <c r="F75" s="121">
        <f t="shared" ref="F75:O75" si="46">SUM(F9:F16,F19:F25,F28:F31,F34,F37:F41,F44:F54,F57:F60,F63:F67,F71:F72)</f>
        <v>48921000</v>
      </c>
      <c r="G75" s="122">
        <f t="shared" si="46"/>
        <v>27763000</v>
      </c>
      <c r="H75" s="121">
        <f t="shared" si="46"/>
        <v>5396000</v>
      </c>
      <c r="I75" s="122">
        <f t="shared" si="46"/>
        <v>6725538</v>
      </c>
      <c r="J75" s="121">
        <f t="shared" si="46"/>
        <v>11155000</v>
      </c>
      <c r="K75" s="122">
        <f t="shared" si="46"/>
        <v>10883386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16551000</v>
      </c>
      <c r="Q75" s="122">
        <f>$I75      +$K75      +$M75      +$O75</f>
        <v>17608924</v>
      </c>
      <c r="R75" s="67">
        <f>IF(($H75      =0),0,((($J75      -$H75      )/$H75      )*100))</f>
        <v>106.72720533728688</v>
      </c>
      <c r="S75" s="68">
        <f>IF(($I75      =0),0,((($K75      -$I75      )/$I75      )*100))</f>
        <v>61.821790316254251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46.001834403401986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48.942227410433865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UZt5o4UpzrTFcXDl2YD0aMnF7TujCQmtfafKkgdG4dgW/LN1uEFTuumlZS2rwl7urhelUi4YU8tVIqph2eR+JA==" saltValue="PJMIK4/SHN6nAtgurz0oM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2500000</v>
      </c>
      <c r="C10" s="108"/>
      <c r="D10" s="108"/>
      <c r="E10" s="108">
        <f t="shared" ref="E10:E17" si="0">$B10      +$C10      +$D10</f>
        <v>2500000</v>
      </c>
      <c r="F10" s="109">
        <v>2500000</v>
      </c>
      <c r="G10" s="110">
        <v>2500000</v>
      </c>
      <c r="H10" s="109">
        <v>636000</v>
      </c>
      <c r="I10" s="110">
        <v>635210</v>
      </c>
      <c r="J10" s="109">
        <v>378000</v>
      </c>
      <c r="K10" s="110">
        <v>378516</v>
      </c>
      <c r="L10" s="109"/>
      <c r="M10" s="110"/>
      <c r="N10" s="109"/>
      <c r="O10" s="110"/>
      <c r="P10" s="109">
        <f t="shared" ref="P10:P17" si="1">$H10      +$J10      +$L10      +$N10</f>
        <v>1014000</v>
      </c>
      <c r="Q10" s="110">
        <f t="shared" ref="Q10:Q17" si="2">$I10      +$K10      +$M10      +$O10</f>
        <v>1013726</v>
      </c>
      <c r="R10" s="54">
        <f t="shared" ref="R10:R17" si="3">IF(($H10      =0),0,((($J10      -$H10      )/$H10      )*100))</f>
        <v>-40.566037735849058</v>
      </c>
      <c r="S10" s="55">
        <f t="shared" ref="S10:S17" si="4">IF(($I10      =0),0,((($K10      -$I10      )/$I10      )*100))</f>
        <v>-40.410887737913448</v>
      </c>
      <c r="T10" s="54">
        <f t="shared" ref="T10:T16" si="5">IF(($E10      =0),0,(($P10      /$E10      )*100))</f>
        <v>40.56</v>
      </c>
      <c r="U10" s="56">
        <f t="shared" ref="U10:U16" si="6">IF(($E10      =0),0,(($Q10      /$E10      )*100))</f>
        <v>40.549039999999998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2500000</v>
      </c>
      <c r="C17" s="111">
        <f>SUM(C9:C16)</f>
        <v>0</v>
      </c>
      <c r="D17" s="111"/>
      <c r="E17" s="111">
        <f t="shared" si="0"/>
        <v>2500000</v>
      </c>
      <c r="F17" s="112">
        <f t="shared" ref="F17:O17" si="7">SUM(F9:F16)</f>
        <v>2500000</v>
      </c>
      <c r="G17" s="113">
        <f t="shared" si="7"/>
        <v>2500000</v>
      </c>
      <c r="H17" s="112">
        <f t="shared" si="7"/>
        <v>636000</v>
      </c>
      <c r="I17" s="113">
        <f t="shared" si="7"/>
        <v>635210</v>
      </c>
      <c r="J17" s="112">
        <f t="shared" si="7"/>
        <v>378000</v>
      </c>
      <c r="K17" s="113">
        <f t="shared" si="7"/>
        <v>378516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1014000</v>
      </c>
      <c r="Q17" s="113">
        <f t="shared" si="2"/>
        <v>1013726</v>
      </c>
      <c r="R17" s="58">
        <f t="shared" si="3"/>
        <v>-40.566037735849058</v>
      </c>
      <c r="S17" s="59">
        <f t="shared" si="4"/>
        <v>-40.410887737913448</v>
      </c>
      <c r="T17" s="58">
        <f>IF((SUM($E9:$E14))=0,0,(P17/(SUM($E9:$E14))*100))</f>
        <v>40.56</v>
      </c>
      <c r="U17" s="60">
        <f>IF((SUM($E9:$E14))=0,0,(Q17/(SUM($E9:$E14))*100))</f>
        <v>40.549039999999998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156505000</v>
      </c>
      <c r="C19" s="108"/>
      <c r="D19" s="108"/>
      <c r="E19" s="108">
        <f t="shared" ref="E19:E26" si="8">$B19      +$C19      +$D19</f>
        <v>156505000</v>
      </c>
      <c r="F19" s="109">
        <v>156505000</v>
      </c>
      <c r="G19" s="110">
        <v>148480000</v>
      </c>
      <c r="H19" s="109">
        <v>32051000</v>
      </c>
      <c r="I19" s="110">
        <v>12051794</v>
      </c>
      <c r="J19" s="109">
        <v>58546000</v>
      </c>
      <c r="K19" s="110">
        <v>52839965</v>
      </c>
      <c r="L19" s="109"/>
      <c r="M19" s="110"/>
      <c r="N19" s="109"/>
      <c r="O19" s="110"/>
      <c r="P19" s="109">
        <f t="shared" ref="P19:P26" si="9">$H19      +$J19      +$L19      +$N19</f>
        <v>90597000</v>
      </c>
      <c r="Q19" s="110">
        <f t="shared" ref="Q19:Q26" si="10">$I19      +$K19      +$M19      +$O19</f>
        <v>64891759</v>
      </c>
      <c r="R19" s="54">
        <f t="shared" ref="R19:R26" si="11">IF(($H19      =0),0,((($J19      -$H19      )/$H19      )*100))</f>
        <v>82.665127453121585</v>
      </c>
      <c r="S19" s="55">
        <f t="shared" ref="S19:S26" si="12">IF(($I19      =0),0,((($K19      -$I19      )/$I19      )*100))</f>
        <v>338.4406587102302</v>
      </c>
      <c r="T19" s="54">
        <f t="shared" ref="T19:T25" si="13">IF(($E19      =0),0,(($P19      /$E19      )*100))</f>
        <v>57.887607424682919</v>
      </c>
      <c r="U19" s="56">
        <f t="shared" ref="U19:U25" si="14">IF(($E19      =0),0,(($Q19      /$E19      )*100))</f>
        <v>41.463058049263601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156505000</v>
      </c>
      <c r="C26" s="111">
        <f>SUM(C19:C25)</f>
        <v>0</v>
      </c>
      <c r="D26" s="111"/>
      <c r="E26" s="111">
        <f t="shared" si="8"/>
        <v>156505000</v>
      </c>
      <c r="F26" s="112">
        <f t="shared" ref="F26:O26" si="15">SUM(F19:F25)</f>
        <v>156505000</v>
      </c>
      <c r="G26" s="113">
        <f t="shared" si="15"/>
        <v>148480000</v>
      </c>
      <c r="H26" s="112">
        <f t="shared" si="15"/>
        <v>32051000</v>
      </c>
      <c r="I26" s="113">
        <f t="shared" si="15"/>
        <v>12051794</v>
      </c>
      <c r="J26" s="112">
        <f t="shared" si="15"/>
        <v>58546000</v>
      </c>
      <c r="K26" s="113">
        <f t="shared" si="15"/>
        <v>52839965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90597000</v>
      </c>
      <c r="Q26" s="113">
        <f t="shared" si="10"/>
        <v>64891759</v>
      </c>
      <c r="R26" s="58">
        <f t="shared" si="11"/>
        <v>82.665127453121585</v>
      </c>
      <c r="S26" s="59">
        <f t="shared" si="12"/>
        <v>338.4406587102302</v>
      </c>
      <c r="T26" s="58">
        <f>IF(($E26-$E21-$E25)   =0,0,($P26   /($E26-$E21-$E25)   )*100)</f>
        <v>57.887607424682919</v>
      </c>
      <c r="U26" s="60">
        <f>IF(($E26-$E21-$E25)   =0,0,($Q26   /($E26-$E21-$E25)   )*100)</f>
        <v>41.463058049263601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3707000</v>
      </c>
      <c r="C34" s="108"/>
      <c r="D34" s="108"/>
      <c r="E34" s="108">
        <f>$B34      +$C34      +$D34</f>
        <v>3707000</v>
      </c>
      <c r="F34" s="109">
        <v>3707000</v>
      </c>
      <c r="G34" s="110">
        <v>2595000</v>
      </c>
      <c r="H34" s="109">
        <v>553000</v>
      </c>
      <c r="I34" s="110">
        <v>553048</v>
      </c>
      <c r="J34" s="109">
        <v>828000</v>
      </c>
      <c r="K34" s="110">
        <v>828344</v>
      </c>
      <c r="L34" s="109"/>
      <c r="M34" s="110"/>
      <c r="N34" s="109"/>
      <c r="O34" s="110"/>
      <c r="P34" s="109">
        <f>$H34      +$J34      +$L34      +$N34</f>
        <v>1381000</v>
      </c>
      <c r="Q34" s="110">
        <f>$I34      +$K34      +$M34      +$O34</f>
        <v>1381392</v>
      </c>
      <c r="R34" s="54">
        <f>IF(($H34      =0),0,((($J34      -$H34      )/$H34      )*100))</f>
        <v>49.728752260397826</v>
      </c>
      <c r="S34" s="55">
        <f>IF(($I34      =0),0,((($K34      -$I34      )/$I34      )*100))</f>
        <v>49.777957790282215</v>
      </c>
      <c r="T34" s="54">
        <f>IF(($E34      =0),0,(($P34      /$E34      )*100))</f>
        <v>37.253844078769895</v>
      </c>
      <c r="U34" s="56">
        <f>IF(($E34      =0),0,(($Q34      /$E34      )*100))</f>
        <v>37.264418667386032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3707000</v>
      </c>
      <c r="C35" s="111">
        <f>C34</f>
        <v>0</v>
      </c>
      <c r="D35" s="111"/>
      <c r="E35" s="111">
        <f>$B35      +$C35      +$D35</f>
        <v>3707000</v>
      </c>
      <c r="F35" s="112">
        <f t="shared" ref="F35:O35" si="17">F34</f>
        <v>3707000</v>
      </c>
      <c r="G35" s="113">
        <f t="shared" si="17"/>
        <v>2595000</v>
      </c>
      <c r="H35" s="112">
        <f t="shared" si="17"/>
        <v>553000</v>
      </c>
      <c r="I35" s="113">
        <f t="shared" si="17"/>
        <v>553048</v>
      </c>
      <c r="J35" s="112">
        <f t="shared" si="17"/>
        <v>828000</v>
      </c>
      <c r="K35" s="113">
        <f t="shared" si="17"/>
        <v>828344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1381000</v>
      </c>
      <c r="Q35" s="113">
        <f>$I35      +$K35      +$M35      +$O35</f>
        <v>1381392</v>
      </c>
      <c r="R35" s="58">
        <f>IF(($H35      =0),0,((($J35      -$H35      )/$H35      )*100))</f>
        <v>49.728752260397826</v>
      </c>
      <c r="S35" s="59">
        <f>IF(($I35      =0),0,((($K35      -$I35      )/$I35      )*100))</f>
        <v>49.777957790282215</v>
      </c>
      <c r="T35" s="58">
        <f>IF($E35   =0,0,($P35   /$E35   )*100)</f>
        <v>37.253844078769895</v>
      </c>
      <c r="U35" s="60">
        <f>IF($E35   =0,0,($Q35   /$E35   )*100)</f>
        <v>37.264418667386032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8550000</v>
      </c>
      <c r="C37" s="108"/>
      <c r="D37" s="108"/>
      <c r="E37" s="108">
        <f t="shared" ref="E37:E42" si="18">$B37      +$C37      +$D37</f>
        <v>8550000</v>
      </c>
      <c r="F37" s="109">
        <v>8550000</v>
      </c>
      <c r="G37" s="110">
        <v>5558000</v>
      </c>
      <c r="H37" s="109"/>
      <c r="I37" s="110"/>
      <c r="J37" s="109">
        <v>3054000</v>
      </c>
      <c r="K37" s="110">
        <v>2655664</v>
      </c>
      <c r="L37" s="109"/>
      <c r="M37" s="110"/>
      <c r="N37" s="109"/>
      <c r="O37" s="110"/>
      <c r="P37" s="109">
        <f t="shared" ref="P37:P42" si="19">$H37      +$J37      +$L37      +$N37</f>
        <v>3054000</v>
      </c>
      <c r="Q37" s="110">
        <f t="shared" ref="Q37:Q42" si="20">$I37      +$K37      +$M37      +$O37</f>
        <v>2655664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35.719298245614034</v>
      </c>
      <c r="U37" s="56">
        <f t="shared" ref="U37:U41" si="24">IF(($E37      =0),0,(($Q37      /$E37      )*100))</f>
        <v>31.060397660818712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24027000</v>
      </c>
      <c r="C38" s="108"/>
      <c r="D38" s="108"/>
      <c r="E38" s="108">
        <f t="shared" si="18"/>
        <v>24027000</v>
      </c>
      <c r="F38" s="109">
        <v>21845000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32577000</v>
      </c>
      <c r="C42" s="111">
        <f>SUM(C37:C41)</f>
        <v>0</v>
      </c>
      <c r="D42" s="111"/>
      <c r="E42" s="111">
        <f t="shared" si="18"/>
        <v>32577000</v>
      </c>
      <c r="F42" s="112">
        <f t="shared" ref="F42:O42" si="25">SUM(F37:F41)</f>
        <v>30395000</v>
      </c>
      <c r="G42" s="113">
        <f t="shared" si="25"/>
        <v>5558000</v>
      </c>
      <c r="H42" s="112">
        <f t="shared" si="25"/>
        <v>0</v>
      </c>
      <c r="I42" s="113">
        <f t="shared" si="25"/>
        <v>0</v>
      </c>
      <c r="J42" s="112">
        <f t="shared" si="25"/>
        <v>3054000</v>
      </c>
      <c r="K42" s="113">
        <f t="shared" si="25"/>
        <v>2655664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3054000</v>
      </c>
      <c r="Q42" s="113">
        <f t="shared" si="20"/>
        <v>2655664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35.719298245614034</v>
      </c>
      <c r="U42" s="60">
        <f>IF((+$E37+$E40) =0,0,(Q42   /(+$E37+$E40) )*100)</f>
        <v>31.060397660818712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70129000</v>
      </c>
      <c r="C53" s="108"/>
      <c r="D53" s="108"/>
      <c r="E53" s="108">
        <f t="shared" si="26"/>
        <v>70129000</v>
      </c>
      <c r="F53" s="109">
        <v>70129000</v>
      </c>
      <c r="G53" s="110">
        <v>55000000</v>
      </c>
      <c r="H53" s="109">
        <v>13832000</v>
      </c>
      <c r="I53" s="110">
        <v>13832248</v>
      </c>
      <c r="J53" s="109">
        <v>37765000</v>
      </c>
      <c r="K53" s="110">
        <v>30324051</v>
      </c>
      <c r="L53" s="109"/>
      <c r="M53" s="110"/>
      <c r="N53" s="109"/>
      <c r="O53" s="110"/>
      <c r="P53" s="109">
        <f t="shared" si="27"/>
        <v>51597000</v>
      </c>
      <c r="Q53" s="110">
        <f t="shared" si="28"/>
        <v>44156299</v>
      </c>
      <c r="R53" s="54">
        <f t="shared" si="29"/>
        <v>173.0263157894737</v>
      </c>
      <c r="S53" s="55">
        <f t="shared" si="30"/>
        <v>119.22720732016951</v>
      </c>
      <c r="T53" s="54">
        <f t="shared" si="31"/>
        <v>73.57441286771521</v>
      </c>
      <c r="U53" s="56">
        <f t="shared" si="32"/>
        <v>62.96439276191019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70129000</v>
      </c>
      <c r="C55" s="111">
        <f>SUM(C44:C54)</f>
        <v>0</v>
      </c>
      <c r="D55" s="111"/>
      <c r="E55" s="111">
        <f t="shared" si="26"/>
        <v>70129000</v>
      </c>
      <c r="F55" s="112">
        <f t="shared" ref="F55:O55" si="33">SUM(F44:F54)</f>
        <v>70129000</v>
      </c>
      <c r="G55" s="113">
        <f t="shared" si="33"/>
        <v>55000000</v>
      </c>
      <c r="H55" s="112">
        <f t="shared" si="33"/>
        <v>13832000</v>
      </c>
      <c r="I55" s="113">
        <f t="shared" si="33"/>
        <v>13832248</v>
      </c>
      <c r="J55" s="112">
        <f t="shared" si="33"/>
        <v>37765000</v>
      </c>
      <c r="K55" s="113">
        <f t="shared" si="33"/>
        <v>30324051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51597000</v>
      </c>
      <c r="Q55" s="113">
        <f t="shared" si="28"/>
        <v>44156299</v>
      </c>
      <c r="R55" s="58">
        <f t="shared" si="29"/>
        <v>173.0263157894737</v>
      </c>
      <c r="S55" s="59">
        <f t="shared" si="30"/>
        <v>119.22720732016951</v>
      </c>
      <c r="T55" s="58">
        <f>IF((+$E45+$E47+$E49+$E50+$E53) =0,0,(P55   /(+$E45+$E47+$E49+$E50+$E53) )*100)</f>
        <v>73.57441286771521</v>
      </c>
      <c r="U55" s="60">
        <f>IF((+$E45+$E47+$E49+$E50+$E53) =0,0,(Q55   /(+$E45+$E47+$E49+$E50+$E53) )*100)</f>
        <v>62.96439276191019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265418000</v>
      </c>
      <c r="C69" s="120">
        <f>SUM(C9:C16,C19:C25,C28:C31,C34,C37:C41,C44:C54,C57:C60,C63:C67)</f>
        <v>0</v>
      </c>
      <c r="D69" s="120"/>
      <c r="E69" s="120">
        <f t="shared" si="35"/>
        <v>265418000</v>
      </c>
      <c r="F69" s="121">
        <f t="shared" ref="F69:O69" si="43">SUM(F9:F16,F19:F25,F28:F31,F34,F37:F41,F44:F54,F57:F60,F63:F67)</f>
        <v>263236000</v>
      </c>
      <c r="G69" s="122">
        <f t="shared" si="43"/>
        <v>214133000</v>
      </c>
      <c r="H69" s="121">
        <f t="shared" si="43"/>
        <v>47072000</v>
      </c>
      <c r="I69" s="122">
        <f t="shared" si="43"/>
        <v>27072300</v>
      </c>
      <c r="J69" s="121">
        <f t="shared" si="43"/>
        <v>100571000</v>
      </c>
      <c r="K69" s="122">
        <f t="shared" si="43"/>
        <v>87026540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147643000</v>
      </c>
      <c r="Q69" s="122">
        <f t="shared" si="37"/>
        <v>114098840</v>
      </c>
      <c r="R69" s="67">
        <f t="shared" si="38"/>
        <v>113.65355200543847</v>
      </c>
      <c r="S69" s="68">
        <f t="shared" si="39"/>
        <v>221.45972082165164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61.163423657054331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47.267230344130482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=0),0,((($J71      -$H71      )/$H71      )*100))</f>
        <v>0</v>
      </c>
      <c r="S71" s="55">
        <f>IF(($I71      =0),0,((($K71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=0),0,((($J73      -$H73      )/$H73      )*100))</f>
        <v>0</v>
      </c>
      <c r="S73" s="64">
        <f>IF(($I73      =0),0,((($K73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=0),0,((($J74      -$H74      )/$H74      )*100))</f>
        <v>0</v>
      </c>
      <c r="S74" s="68">
        <f>IF(($I74      =0),0,((($K74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265418000</v>
      </c>
      <c r="C75" s="120">
        <f>SUM(C9:C16,C19:C25,C28:C31,C34,C37:C41,C44:C54,C57:C60,C63:C67,C71:C72)</f>
        <v>0</v>
      </c>
      <c r="D75" s="120"/>
      <c r="E75" s="120">
        <f>$B75      +$C75      +$D75</f>
        <v>265418000</v>
      </c>
      <c r="F75" s="121">
        <f t="shared" ref="F75:O75" si="46">SUM(F9:F16,F19:F25,F28:F31,F34,F37:F41,F44:F54,F57:F60,F63:F67,F71:F72)</f>
        <v>263236000</v>
      </c>
      <c r="G75" s="122">
        <f t="shared" si="46"/>
        <v>214133000</v>
      </c>
      <c r="H75" s="121">
        <f t="shared" si="46"/>
        <v>47072000</v>
      </c>
      <c r="I75" s="122">
        <f t="shared" si="46"/>
        <v>27072300</v>
      </c>
      <c r="J75" s="121">
        <f t="shared" si="46"/>
        <v>100571000</v>
      </c>
      <c r="K75" s="122">
        <f t="shared" si="46"/>
        <v>87026540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147643000</v>
      </c>
      <c r="Q75" s="122">
        <f>$I75      +$K75      +$M75      +$O75</f>
        <v>114098840</v>
      </c>
      <c r="R75" s="67">
        <f>IF(($H75      =0),0,((($J75      -$H75      )/$H75      )*100))</f>
        <v>113.65355200543847</v>
      </c>
      <c r="S75" s="68">
        <f>IF(($I75      =0),0,((($K75      -$I75      )/$I75      )*100))</f>
        <v>221.45972082165164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61.163423657054331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47.267230344130482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3nf3CwW9CitsJ0C+wirzDWCyiuWlkq+HlkKJiMIDMoG5uh8LwXTDUFAvLOga1PcnCa3497C7a5N57iIL/Zx3Ag==" saltValue="RYX/Xsdge//ZJtBZ/yYOH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1309000</v>
      </c>
      <c r="I10" s="110">
        <v>1571990</v>
      </c>
      <c r="J10" s="109">
        <v>139000</v>
      </c>
      <c r="K10" s="110">
        <v>107584</v>
      </c>
      <c r="L10" s="109"/>
      <c r="M10" s="110"/>
      <c r="N10" s="109"/>
      <c r="O10" s="110"/>
      <c r="P10" s="109">
        <f t="shared" ref="P10:P17" si="1">$H10      +$J10      +$L10      +$N10</f>
        <v>1448000</v>
      </c>
      <c r="Q10" s="110">
        <f t="shared" ref="Q10:Q17" si="2">$I10      +$K10      +$M10      +$O10</f>
        <v>1679574</v>
      </c>
      <c r="R10" s="54">
        <f t="shared" ref="R10:R17" si="3">IF(($H10      =0),0,((($J10      -$H10      )/$H10      )*100))</f>
        <v>-89.381207028265848</v>
      </c>
      <c r="S10" s="55">
        <f t="shared" ref="S10:S17" si="4">IF(($I10      =0),0,((($K10      -$I10      )/$I10      )*100))</f>
        <v>-93.156190561008657</v>
      </c>
      <c r="T10" s="54">
        <f t="shared" ref="T10:T16" si="5">IF(($E10      =0),0,(($P10      /$E10      )*100))</f>
        <v>76.21052631578948</v>
      </c>
      <c r="U10" s="56">
        <f t="shared" ref="U10:U16" si="6">IF(($E10      =0),0,(($Q10      /$E10      )*100))</f>
        <v>88.398631578947374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1309000</v>
      </c>
      <c r="I17" s="113">
        <f t="shared" si="7"/>
        <v>1571990</v>
      </c>
      <c r="J17" s="112">
        <f t="shared" si="7"/>
        <v>139000</v>
      </c>
      <c r="K17" s="113">
        <f t="shared" si="7"/>
        <v>107584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1448000</v>
      </c>
      <c r="Q17" s="113">
        <f t="shared" si="2"/>
        <v>1679574</v>
      </c>
      <c r="R17" s="58">
        <f t="shared" si="3"/>
        <v>-89.381207028265848</v>
      </c>
      <c r="S17" s="59">
        <f t="shared" si="4"/>
        <v>-93.156190561008657</v>
      </c>
      <c r="T17" s="58">
        <f>IF((SUM($E9:$E14))=0,0,(P17/(SUM($E9:$E14))*100))</f>
        <v>76.21052631578948</v>
      </c>
      <c r="U17" s="60">
        <f>IF((SUM($E9:$E14))=0,0,(Q17/(SUM($E9:$E14))*100))</f>
        <v>88.398631578947374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2794000</v>
      </c>
      <c r="C34" s="108"/>
      <c r="D34" s="108"/>
      <c r="E34" s="108">
        <f>$B34      +$C34      +$D34</f>
        <v>2794000</v>
      </c>
      <c r="F34" s="109">
        <v>2794000</v>
      </c>
      <c r="G34" s="110">
        <v>1956000</v>
      </c>
      <c r="H34" s="109">
        <v>699000</v>
      </c>
      <c r="I34" s="110">
        <v>779377</v>
      </c>
      <c r="J34" s="109">
        <v>815000</v>
      </c>
      <c r="K34" s="110">
        <v>816099</v>
      </c>
      <c r="L34" s="109"/>
      <c r="M34" s="110"/>
      <c r="N34" s="109"/>
      <c r="O34" s="110"/>
      <c r="P34" s="109">
        <f>$H34      +$J34      +$L34      +$N34</f>
        <v>1514000</v>
      </c>
      <c r="Q34" s="110">
        <f>$I34      +$K34      +$M34      +$O34</f>
        <v>1595476</v>
      </c>
      <c r="R34" s="54">
        <f>IF(($H34      =0),0,((($J34      -$H34      )/$H34      )*100))</f>
        <v>16.595135908440632</v>
      </c>
      <c r="S34" s="55">
        <f>IF(($I34      =0),0,((($K34      -$I34      )/$I34      )*100))</f>
        <v>4.7117120469297911</v>
      </c>
      <c r="T34" s="54">
        <f>IF(($E34      =0),0,(($P34      /$E34      )*100))</f>
        <v>54.187544738725848</v>
      </c>
      <c r="U34" s="56">
        <f>IF(($E34      =0),0,(($Q34      /$E34      )*100))</f>
        <v>57.103650680028629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2794000</v>
      </c>
      <c r="C35" s="111">
        <f>C34</f>
        <v>0</v>
      </c>
      <c r="D35" s="111"/>
      <c r="E35" s="111">
        <f>$B35      +$C35      +$D35</f>
        <v>2794000</v>
      </c>
      <c r="F35" s="112">
        <f t="shared" ref="F35:O35" si="17">F34</f>
        <v>2794000</v>
      </c>
      <c r="G35" s="113">
        <f t="shared" si="17"/>
        <v>1956000</v>
      </c>
      <c r="H35" s="112">
        <f t="shared" si="17"/>
        <v>699000</v>
      </c>
      <c r="I35" s="113">
        <f t="shared" si="17"/>
        <v>779377</v>
      </c>
      <c r="J35" s="112">
        <f t="shared" si="17"/>
        <v>815000</v>
      </c>
      <c r="K35" s="113">
        <f t="shared" si="17"/>
        <v>816099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1514000</v>
      </c>
      <c r="Q35" s="113">
        <f>$I35      +$K35      +$M35      +$O35</f>
        <v>1595476</v>
      </c>
      <c r="R35" s="58">
        <f>IF(($H35      =0),0,((($J35      -$H35      )/$H35      )*100))</f>
        <v>16.595135908440632</v>
      </c>
      <c r="S35" s="59">
        <f>IF(($I35      =0),0,((($K35      -$I35      )/$I35      )*100))</f>
        <v>4.7117120469297911</v>
      </c>
      <c r="T35" s="58">
        <f>IF($E35   =0,0,($P35   /$E35   )*100)</f>
        <v>54.187544738725848</v>
      </c>
      <c r="U35" s="60">
        <f>IF($E35   =0,0,($Q35   /$E35   )*100)</f>
        <v>57.103650680028629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1710000</v>
      </c>
      <c r="C37" s="108"/>
      <c r="D37" s="108"/>
      <c r="E37" s="108">
        <f t="shared" ref="E37:E42" si="18">$B37      +$C37      +$D37</f>
        <v>1710000</v>
      </c>
      <c r="F37" s="109">
        <v>1710000</v>
      </c>
      <c r="G37" s="110">
        <v>770000</v>
      </c>
      <c r="H37" s="109"/>
      <c r="I37" s="110"/>
      <c r="J37" s="109">
        <v>115000</v>
      </c>
      <c r="K37" s="110">
        <v>100530</v>
      </c>
      <c r="L37" s="109"/>
      <c r="M37" s="110"/>
      <c r="N37" s="109"/>
      <c r="O37" s="110"/>
      <c r="P37" s="109">
        <f t="shared" ref="P37:P42" si="19">$H37      +$J37      +$L37      +$N37</f>
        <v>115000</v>
      </c>
      <c r="Q37" s="110">
        <f t="shared" ref="Q37:Q42" si="20">$I37      +$K37      +$M37      +$O37</f>
        <v>100530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6.7251461988304087</v>
      </c>
      <c r="U37" s="56">
        <f t="shared" ref="U37:U41" si="24">IF(($E37      =0),0,(($Q37      /$E37      )*100))</f>
        <v>5.878947368421052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11789000</v>
      </c>
      <c r="C38" s="108"/>
      <c r="D38" s="108"/>
      <c r="E38" s="108">
        <f t="shared" si="18"/>
        <v>11789000</v>
      </c>
      <c r="F38" s="109">
        <v>10719000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13499000</v>
      </c>
      <c r="C42" s="111">
        <f>SUM(C37:C41)</f>
        <v>0</v>
      </c>
      <c r="D42" s="111"/>
      <c r="E42" s="111">
        <f t="shared" si="18"/>
        <v>13499000</v>
      </c>
      <c r="F42" s="112">
        <f t="shared" ref="F42:O42" si="25">SUM(F37:F41)</f>
        <v>12429000</v>
      </c>
      <c r="G42" s="113">
        <f t="shared" si="25"/>
        <v>770000</v>
      </c>
      <c r="H42" s="112">
        <f t="shared" si="25"/>
        <v>0</v>
      </c>
      <c r="I42" s="113">
        <f t="shared" si="25"/>
        <v>0</v>
      </c>
      <c r="J42" s="112">
        <f t="shared" si="25"/>
        <v>115000</v>
      </c>
      <c r="K42" s="113">
        <f t="shared" si="25"/>
        <v>100530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115000</v>
      </c>
      <c r="Q42" s="113">
        <f t="shared" si="20"/>
        <v>100530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6.7251461988304087</v>
      </c>
      <c r="U42" s="60">
        <f>IF((+$E37+$E40) =0,0,(Q42   /(+$E37+$E40) )*100)</f>
        <v>5.878947368421052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18193000</v>
      </c>
      <c r="C69" s="120">
        <f>SUM(C9:C16,C19:C25,C28:C31,C34,C37:C41,C44:C54,C57:C60,C63:C67)</f>
        <v>0</v>
      </c>
      <c r="D69" s="120"/>
      <c r="E69" s="120">
        <f t="shared" si="35"/>
        <v>18193000</v>
      </c>
      <c r="F69" s="121">
        <f t="shared" ref="F69:O69" si="43">SUM(F9:F16,F19:F25,F28:F31,F34,F37:F41,F44:F54,F57:F60,F63:F67)</f>
        <v>17123000</v>
      </c>
      <c r="G69" s="122">
        <f t="shared" si="43"/>
        <v>4626000</v>
      </c>
      <c r="H69" s="121">
        <f t="shared" si="43"/>
        <v>2008000</v>
      </c>
      <c r="I69" s="122">
        <f t="shared" si="43"/>
        <v>2351367</v>
      </c>
      <c r="J69" s="121">
        <f t="shared" si="43"/>
        <v>1069000</v>
      </c>
      <c r="K69" s="122">
        <f t="shared" si="43"/>
        <v>1024213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3077000</v>
      </c>
      <c r="Q69" s="122">
        <f t="shared" si="37"/>
        <v>3375580</v>
      </c>
      <c r="R69" s="67">
        <f t="shared" si="38"/>
        <v>-46.762948207171313</v>
      </c>
      <c r="S69" s="68">
        <f t="shared" si="39"/>
        <v>-56.44180597924526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48.048094940662082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52.710493441599006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49518000</v>
      </c>
      <c r="C71" s="108"/>
      <c r="D71" s="108"/>
      <c r="E71" s="108">
        <f>$B71      +$C71      +$D71</f>
        <v>49518000</v>
      </c>
      <c r="F71" s="109">
        <v>49518000</v>
      </c>
      <c r="G71" s="110">
        <v>33000000</v>
      </c>
      <c r="H71" s="109">
        <v>17685000</v>
      </c>
      <c r="I71" s="110">
        <v>18948287</v>
      </c>
      <c r="J71" s="109">
        <v>3315000</v>
      </c>
      <c r="K71" s="110">
        <v>22043715</v>
      </c>
      <c r="L71" s="109"/>
      <c r="M71" s="110"/>
      <c r="N71" s="109"/>
      <c r="O71" s="110"/>
      <c r="P71" s="109">
        <f>$H71      +$J71      +$L71      +$N71</f>
        <v>21000000</v>
      </c>
      <c r="Q71" s="110">
        <f>$I71      +$K71      +$M71      +$O71</f>
        <v>40992002</v>
      </c>
      <c r="R71" s="54">
        <f>IF(($H71      =0),0,((($J71      -$H71      )/$H71      )*100))</f>
        <v>-81.255301102629346</v>
      </c>
      <c r="S71" s="55">
        <f>IF(($I71      =0),0,((($K71      -$I71      )/$I71      )*100))</f>
        <v>16.336189123586738</v>
      </c>
      <c r="T71" s="54">
        <f>IF(($E71      =0),0,(($P71      /$E71      )*100))</f>
        <v>42.408821034775237</v>
      </c>
      <c r="U71" s="56">
        <f>IF(($E71      =0),0,(($Q71      /$E71      )*100))</f>
        <v>82.78202269881659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49518000</v>
      </c>
      <c r="C73" s="117">
        <f>SUM(C71:C72)</f>
        <v>0</v>
      </c>
      <c r="D73" s="117"/>
      <c r="E73" s="117">
        <f>$B73      +$C73      +$D73</f>
        <v>49518000</v>
      </c>
      <c r="F73" s="118">
        <f t="shared" ref="F73:O73" si="44">SUM(F71:F72)</f>
        <v>49518000</v>
      </c>
      <c r="G73" s="119">
        <f t="shared" si="44"/>
        <v>33000000</v>
      </c>
      <c r="H73" s="118">
        <f t="shared" si="44"/>
        <v>17685000</v>
      </c>
      <c r="I73" s="119">
        <f t="shared" si="44"/>
        <v>18948287</v>
      </c>
      <c r="J73" s="118">
        <f t="shared" si="44"/>
        <v>3315000</v>
      </c>
      <c r="K73" s="119">
        <f t="shared" si="44"/>
        <v>22043715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21000000</v>
      </c>
      <c r="Q73" s="119">
        <f>$I73      +$K73      +$M73      +$O73</f>
        <v>40992002</v>
      </c>
      <c r="R73" s="63">
        <f>IF(($H73      =0),0,((($J73      -$H73      )/$H73      )*100))</f>
        <v>-81.255301102629346</v>
      </c>
      <c r="S73" s="64">
        <f>IF(($I73      =0),0,((($K73      -$I73      )/$I73      )*100))</f>
        <v>16.336189123586738</v>
      </c>
      <c r="T73" s="63">
        <f>IF(($E71      =0),0,(($P71      /$E71      )*100))</f>
        <v>42.408821034775237</v>
      </c>
      <c r="U73" s="65">
        <f>IF($E71   =0,0,($Q71   /$E71 )*100)</f>
        <v>82.78202269881659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49518000</v>
      </c>
      <c r="C74" s="120">
        <f>SUM(C71:C72)</f>
        <v>0</v>
      </c>
      <c r="D74" s="120"/>
      <c r="E74" s="120">
        <f>$B74      +$C74      +$D74</f>
        <v>49518000</v>
      </c>
      <c r="F74" s="121">
        <f t="shared" ref="F74:O74" si="45">SUM(F71:F72)</f>
        <v>49518000</v>
      </c>
      <c r="G74" s="122">
        <f t="shared" si="45"/>
        <v>33000000</v>
      </c>
      <c r="H74" s="121">
        <f t="shared" si="45"/>
        <v>17685000</v>
      </c>
      <c r="I74" s="122">
        <f t="shared" si="45"/>
        <v>18948287</v>
      </c>
      <c r="J74" s="121">
        <f t="shared" si="45"/>
        <v>3315000</v>
      </c>
      <c r="K74" s="122">
        <f t="shared" si="45"/>
        <v>22043715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21000000</v>
      </c>
      <c r="Q74" s="122">
        <f>$I74      +$K74      +$M74      +$O74</f>
        <v>40992002</v>
      </c>
      <c r="R74" s="67">
        <f>IF(($H74      =0),0,((($J74      -$H74      )/$H74      )*100))</f>
        <v>-81.255301102629346</v>
      </c>
      <c r="S74" s="68">
        <f>IF(($I74      =0),0,((($K74      -$I74      )/$I74      )*100))</f>
        <v>16.336189123586738</v>
      </c>
      <c r="T74" s="67">
        <f>IF(($E71      =0),0,(($P71      /$E71      )*100))</f>
        <v>42.408821034775237</v>
      </c>
      <c r="U74" s="71">
        <f>IF($E71   =0,0,($Q71   /$E71 )*100)</f>
        <v>82.78202269881659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67711000</v>
      </c>
      <c r="C75" s="120">
        <f>SUM(C9:C16,C19:C25,C28:C31,C34,C37:C41,C44:C54,C57:C60,C63:C67,C71:C72)</f>
        <v>0</v>
      </c>
      <c r="D75" s="120"/>
      <c r="E75" s="120">
        <f>$B75      +$C75      +$D75</f>
        <v>67711000</v>
      </c>
      <c r="F75" s="121">
        <f t="shared" ref="F75:O75" si="46">SUM(F9:F16,F19:F25,F28:F31,F34,F37:F41,F44:F54,F57:F60,F63:F67,F71:F72)</f>
        <v>66641000</v>
      </c>
      <c r="G75" s="122">
        <f t="shared" si="46"/>
        <v>37626000</v>
      </c>
      <c r="H75" s="121">
        <f t="shared" si="46"/>
        <v>19693000</v>
      </c>
      <c r="I75" s="122">
        <f t="shared" si="46"/>
        <v>21299654</v>
      </c>
      <c r="J75" s="121">
        <f t="shared" si="46"/>
        <v>4384000</v>
      </c>
      <c r="K75" s="122">
        <f t="shared" si="46"/>
        <v>23067928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24077000</v>
      </c>
      <c r="Q75" s="122">
        <f>$I75      +$K75      +$M75      +$O75</f>
        <v>44367582</v>
      </c>
      <c r="R75" s="67">
        <f>IF(($H75      =0),0,((($J75      -$H75      )/$H75      )*100))</f>
        <v>-77.738282638500991</v>
      </c>
      <c r="S75" s="68">
        <f>IF(($I75      =0),0,((($K75      -$I75      )/$I75      )*100))</f>
        <v>8.3018907255488763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43.054611780694543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79.338331962376159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zL+yXTHPbA+yPrxeNIWFkHrTgLWJvvr0R0LGzJlTK66lrSNmFiMTIa9tSZjOjob8UciPBN5NuynmZRt/+6JJtA==" saltValue="NmNOYToyo0xbxhvZSh8e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2800000</v>
      </c>
      <c r="C10" s="108"/>
      <c r="D10" s="108"/>
      <c r="E10" s="108">
        <f t="shared" ref="E10:E17" si="0">$B10      +$C10      +$D10</f>
        <v>2800000</v>
      </c>
      <c r="F10" s="109">
        <v>2800000</v>
      </c>
      <c r="G10" s="110">
        <v>2800000</v>
      </c>
      <c r="H10" s="109">
        <v>101000</v>
      </c>
      <c r="I10" s="110">
        <v>101639</v>
      </c>
      <c r="J10" s="109">
        <v>1262000</v>
      </c>
      <c r="K10" s="110">
        <v>1336099</v>
      </c>
      <c r="L10" s="109"/>
      <c r="M10" s="110"/>
      <c r="N10" s="109"/>
      <c r="O10" s="110"/>
      <c r="P10" s="109">
        <f t="shared" ref="P10:P17" si="1">$H10      +$J10      +$L10      +$N10</f>
        <v>1363000</v>
      </c>
      <c r="Q10" s="110">
        <f t="shared" ref="Q10:Q17" si="2">$I10      +$K10      +$M10      +$O10</f>
        <v>1437738</v>
      </c>
      <c r="R10" s="54">
        <f t="shared" ref="R10:R17" si="3">IF(($H10      =0),0,((($J10      -$H10      )/$H10      )*100))</f>
        <v>1149.5049504950496</v>
      </c>
      <c r="S10" s="55">
        <f t="shared" ref="S10:S17" si="4">IF(($I10      =0),0,((($K10      -$I10      )/$I10      )*100))</f>
        <v>1214.5534686488454</v>
      </c>
      <c r="T10" s="54">
        <f t="shared" ref="T10:T16" si="5">IF(($E10      =0),0,(($P10      /$E10      )*100))</f>
        <v>48.678571428571423</v>
      </c>
      <c r="U10" s="56">
        <f t="shared" ref="U10:U16" si="6">IF(($E10      =0),0,(($Q10      /$E10      )*100))</f>
        <v>51.347785714285706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2800000</v>
      </c>
      <c r="C17" s="111">
        <f>SUM(C9:C16)</f>
        <v>0</v>
      </c>
      <c r="D17" s="111"/>
      <c r="E17" s="111">
        <f t="shared" si="0"/>
        <v>2800000</v>
      </c>
      <c r="F17" s="112">
        <f t="shared" ref="F17:O17" si="7">SUM(F9:F16)</f>
        <v>2800000</v>
      </c>
      <c r="G17" s="113">
        <f t="shared" si="7"/>
        <v>2800000</v>
      </c>
      <c r="H17" s="112">
        <f t="shared" si="7"/>
        <v>101000</v>
      </c>
      <c r="I17" s="113">
        <f t="shared" si="7"/>
        <v>101639</v>
      </c>
      <c r="J17" s="112">
        <f t="shared" si="7"/>
        <v>1262000</v>
      </c>
      <c r="K17" s="113">
        <f t="shared" si="7"/>
        <v>1336099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1363000</v>
      </c>
      <c r="Q17" s="113">
        <f t="shared" si="2"/>
        <v>1437738</v>
      </c>
      <c r="R17" s="58">
        <f t="shared" si="3"/>
        <v>1149.5049504950496</v>
      </c>
      <c r="S17" s="59">
        <f t="shared" si="4"/>
        <v>1214.5534686488454</v>
      </c>
      <c r="T17" s="58">
        <f>IF((SUM($E9:$E14))=0,0,(P17/(SUM($E9:$E14))*100))</f>
        <v>48.678571428571423</v>
      </c>
      <c r="U17" s="60">
        <f>IF((SUM($E9:$E14))=0,0,(Q17/(SUM($E9:$E14))*100))</f>
        <v>51.347785714285706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1871000</v>
      </c>
      <c r="C34" s="108"/>
      <c r="D34" s="108"/>
      <c r="E34" s="108">
        <f>$B34      +$C34      +$D34</f>
        <v>1871000</v>
      </c>
      <c r="F34" s="109">
        <v>1871000</v>
      </c>
      <c r="G34" s="110">
        <v>1310000</v>
      </c>
      <c r="H34" s="109">
        <v>468000</v>
      </c>
      <c r="I34" s="110">
        <v>828649</v>
      </c>
      <c r="J34" s="109">
        <v>842000</v>
      </c>
      <c r="K34" s="110">
        <v>882110</v>
      </c>
      <c r="L34" s="109"/>
      <c r="M34" s="110"/>
      <c r="N34" s="109"/>
      <c r="O34" s="110"/>
      <c r="P34" s="109">
        <f>$H34      +$J34      +$L34      +$N34</f>
        <v>1310000</v>
      </c>
      <c r="Q34" s="110">
        <f>$I34      +$K34      +$M34      +$O34</f>
        <v>1710759</v>
      </c>
      <c r="R34" s="54">
        <f>IF(($H34      =0),0,((($J34      -$H34      )/$H34      )*100))</f>
        <v>79.914529914529922</v>
      </c>
      <c r="S34" s="55">
        <f>IF(($I34      =0),0,((($K34      -$I34      )/$I34      )*100))</f>
        <v>6.4515856532741847</v>
      </c>
      <c r="T34" s="54">
        <f>IF(($E34      =0),0,(($P34      /$E34      )*100))</f>
        <v>70.016034206306784</v>
      </c>
      <c r="U34" s="56">
        <f>IF(($E34      =0),0,(($Q34      /$E34      )*100))</f>
        <v>91.435542490646711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1871000</v>
      </c>
      <c r="C35" s="111">
        <f>C34</f>
        <v>0</v>
      </c>
      <c r="D35" s="111"/>
      <c r="E35" s="111">
        <f>$B35      +$C35      +$D35</f>
        <v>1871000</v>
      </c>
      <c r="F35" s="112">
        <f t="shared" ref="F35:O35" si="17">F34</f>
        <v>1871000</v>
      </c>
      <c r="G35" s="113">
        <f t="shared" si="17"/>
        <v>1310000</v>
      </c>
      <c r="H35" s="112">
        <f t="shared" si="17"/>
        <v>468000</v>
      </c>
      <c r="I35" s="113">
        <f t="shared" si="17"/>
        <v>828649</v>
      </c>
      <c r="J35" s="112">
        <f t="shared" si="17"/>
        <v>842000</v>
      </c>
      <c r="K35" s="113">
        <f t="shared" si="17"/>
        <v>882110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1310000</v>
      </c>
      <c r="Q35" s="113">
        <f>$I35      +$K35      +$M35      +$O35</f>
        <v>1710759</v>
      </c>
      <c r="R35" s="58">
        <f>IF(($H35      =0),0,((($J35      -$H35      )/$H35      )*100))</f>
        <v>79.914529914529922</v>
      </c>
      <c r="S35" s="59">
        <f>IF(($I35      =0),0,((($K35      -$I35      )/$I35      )*100))</f>
        <v>6.4515856532741847</v>
      </c>
      <c r="T35" s="58">
        <f>IF($E35   =0,0,($P35   /$E35   )*100)</f>
        <v>70.016034206306784</v>
      </c>
      <c r="U35" s="60">
        <f>IF($E35   =0,0,($Q35   /$E35   )*100)</f>
        <v>91.435542490646711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5977000</v>
      </c>
      <c r="C37" s="108"/>
      <c r="D37" s="108"/>
      <c r="E37" s="108">
        <f t="shared" ref="E37:E42" si="18">$B37      +$C37      +$D37</f>
        <v>5977000</v>
      </c>
      <c r="F37" s="109">
        <v>5977000</v>
      </c>
      <c r="G37" s="110">
        <v>3885000</v>
      </c>
      <c r="H37" s="109">
        <v>2690000</v>
      </c>
      <c r="I37" s="110">
        <v>1253911</v>
      </c>
      <c r="J37" s="109"/>
      <c r="K37" s="110">
        <v>358117</v>
      </c>
      <c r="L37" s="109"/>
      <c r="M37" s="110"/>
      <c r="N37" s="109"/>
      <c r="O37" s="110"/>
      <c r="P37" s="109">
        <f t="shared" ref="P37:P42" si="19">$H37      +$J37      +$L37      +$N37</f>
        <v>2690000</v>
      </c>
      <c r="Q37" s="110">
        <f t="shared" ref="Q37:Q42" si="20">$I37      +$K37      +$M37      +$O37</f>
        <v>1612028</v>
      </c>
      <c r="R37" s="54">
        <f t="shared" ref="R37:R42" si="21">IF(($H37      =0),0,((($J37      -$H37      )/$H37      )*100))</f>
        <v>-100</v>
      </c>
      <c r="S37" s="55">
        <f t="shared" ref="S37:S42" si="22">IF(($I37      =0),0,((($K37      -$I37      )/$I37      )*100))</f>
        <v>-71.439998532591233</v>
      </c>
      <c r="T37" s="54">
        <f t="shared" ref="T37:T41" si="23">IF(($E37      =0),0,(($P37      /$E37      )*100))</f>
        <v>45.005855780491885</v>
      </c>
      <c r="U37" s="56">
        <f t="shared" ref="U37:U41" si="24">IF(($E37      =0),0,(($Q37      /$E37      )*100))</f>
        <v>26.970520327923708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7659000</v>
      </c>
      <c r="C38" s="108"/>
      <c r="D38" s="108"/>
      <c r="E38" s="108">
        <f t="shared" si="18"/>
        <v>7659000</v>
      </c>
      <c r="F38" s="109">
        <v>6964000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13636000</v>
      </c>
      <c r="C42" s="111">
        <f>SUM(C37:C41)</f>
        <v>0</v>
      </c>
      <c r="D42" s="111"/>
      <c r="E42" s="111">
        <f t="shared" si="18"/>
        <v>13636000</v>
      </c>
      <c r="F42" s="112">
        <f t="shared" ref="F42:O42" si="25">SUM(F37:F41)</f>
        <v>12941000</v>
      </c>
      <c r="G42" s="113">
        <f t="shared" si="25"/>
        <v>3885000</v>
      </c>
      <c r="H42" s="112">
        <f t="shared" si="25"/>
        <v>2690000</v>
      </c>
      <c r="I42" s="113">
        <f t="shared" si="25"/>
        <v>1253911</v>
      </c>
      <c r="J42" s="112">
        <f t="shared" si="25"/>
        <v>0</v>
      </c>
      <c r="K42" s="113">
        <f t="shared" si="25"/>
        <v>358117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2690000</v>
      </c>
      <c r="Q42" s="113">
        <f t="shared" si="20"/>
        <v>1612028</v>
      </c>
      <c r="R42" s="58">
        <f t="shared" si="21"/>
        <v>-100</v>
      </c>
      <c r="S42" s="59">
        <f t="shared" si="22"/>
        <v>-71.439998532591233</v>
      </c>
      <c r="T42" s="58">
        <f>IF((+$E37+$E40) =0,0,(P42   /(+$E37+$E40) )*100)</f>
        <v>45.005855780491885</v>
      </c>
      <c r="U42" s="60">
        <f>IF((+$E37+$E40) =0,0,(Q42   /(+$E37+$E40) )*100)</f>
        <v>26.970520327923708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18307000</v>
      </c>
      <c r="C69" s="120">
        <f>SUM(C9:C16,C19:C25,C28:C31,C34,C37:C41,C44:C54,C57:C60,C63:C67)</f>
        <v>0</v>
      </c>
      <c r="D69" s="120"/>
      <c r="E69" s="120">
        <f t="shared" si="35"/>
        <v>18307000</v>
      </c>
      <c r="F69" s="121">
        <f t="shared" ref="F69:O69" si="43">SUM(F9:F16,F19:F25,F28:F31,F34,F37:F41,F44:F54,F57:F60,F63:F67)</f>
        <v>17612000</v>
      </c>
      <c r="G69" s="122">
        <f t="shared" si="43"/>
        <v>7995000</v>
      </c>
      <c r="H69" s="121">
        <f t="shared" si="43"/>
        <v>3259000</v>
      </c>
      <c r="I69" s="122">
        <f t="shared" si="43"/>
        <v>2184199</v>
      </c>
      <c r="J69" s="121">
        <f t="shared" si="43"/>
        <v>2104000</v>
      </c>
      <c r="K69" s="122">
        <f t="shared" si="43"/>
        <v>2576326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5363000</v>
      </c>
      <c r="Q69" s="122">
        <f t="shared" si="37"/>
        <v>4760525</v>
      </c>
      <c r="R69" s="67">
        <f t="shared" si="38"/>
        <v>-35.440319116293338</v>
      </c>
      <c r="S69" s="68">
        <f t="shared" si="39"/>
        <v>17.95289714902351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50.366265965439517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44.708161157024797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28902000</v>
      </c>
      <c r="C71" s="108"/>
      <c r="D71" s="108"/>
      <c r="E71" s="108">
        <f>$B71      +$C71      +$D71</f>
        <v>28902000</v>
      </c>
      <c r="F71" s="109">
        <v>28902000</v>
      </c>
      <c r="G71" s="110">
        <v>23000000</v>
      </c>
      <c r="H71" s="109">
        <v>4957000</v>
      </c>
      <c r="I71" s="110">
        <v>4956787</v>
      </c>
      <c r="J71" s="109">
        <v>11043000</v>
      </c>
      <c r="K71" s="110">
        <v>13833499</v>
      </c>
      <c r="L71" s="109"/>
      <c r="M71" s="110"/>
      <c r="N71" s="109"/>
      <c r="O71" s="110"/>
      <c r="P71" s="109">
        <f>$H71      +$J71      +$L71      +$N71</f>
        <v>16000000</v>
      </c>
      <c r="Q71" s="110">
        <f>$I71      +$K71      +$M71      +$O71</f>
        <v>18790286</v>
      </c>
      <c r="R71" s="54">
        <f>IF(($H71      =0),0,((($J71      -$H71      )/$H71      )*100))</f>
        <v>122.77587250353037</v>
      </c>
      <c r="S71" s="55">
        <f>IF(($I71      =0),0,((($K71      -$I71      )/$I71      )*100))</f>
        <v>179.08197386734594</v>
      </c>
      <c r="T71" s="54">
        <f>IF(($E71      =0),0,(($P71      /$E71      )*100))</f>
        <v>55.359490692685632</v>
      </c>
      <c r="U71" s="56">
        <f>IF(($E71      =0),0,(($Q71      /$E71      )*100))</f>
        <v>65.013791433118811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28902000</v>
      </c>
      <c r="C73" s="117">
        <f>SUM(C71:C72)</f>
        <v>0</v>
      </c>
      <c r="D73" s="117"/>
      <c r="E73" s="117">
        <f>$B73      +$C73      +$D73</f>
        <v>28902000</v>
      </c>
      <c r="F73" s="118">
        <f t="shared" ref="F73:O73" si="44">SUM(F71:F72)</f>
        <v>28902000</v>
      </c>
      <c r="G73" s="119">
        <f t="shared" si="44"/>
        <v>23000000</v>
      </c>
      <c r="H73" s="118">
        <f t="shared" si="44"/>
        <v>4957000</v>
      </c>
      <c r="I73" s="119">
        <f t="shared" si="44"/>
        <v>4956787</v>
      </c>
      <c r="J73" s="118">
        <f t="shared" si="44"/>
        <v>11043000</v>
      </c>
      <c r="K73" s="119">
        <f t="shared" si="44"/>
        <v>13833499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16000000</v>
      </c>
      <c r="Q73" s="119">
        <f>$I73      +$K73      +$M73      +$O73</f>
        <v>18790286</v>
      </c>
      <c r="R73" s="63">
        <f>IF(($H73      =0),0,((($J73      -$H73      )/$H73      )*100))</f>
        <v>122.77587250353037</v>
      </c>
      <c r="S73" s="64">
        <f>IF(($I73      =0),0,((($K73      -$I73      )/$I73      )*100))</f>
        <v>179.08197386734594</v>
      </c>
      <c r="T73" s="63">
        <f>IF(($E71      =0),0,(($P71      /$E71      )*100))</f>
        <v>55.359490692685632</v>
      </c>
      <c r="U73" s="65">
        <f>IF($E71   =0,0,($Q71   /$E71 )*100)</f>
        <v>65.013791433118811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28902000</v>
      </c>
      <c r="C74" s="120">
        <f>SUM(C71:C72)</f>
        <v>0</v>
      </c>
      <c r="D74" s="120"/>
      <c r="E74" s="120">
        <f>$B74      +$C74      +$D74</f>
        <v>28902000</v>
      </c>
      <c r="F74" s="121">
        <f t="shared" ref="F74:O74" si="45">SUM(F71:F72)</f>
        <v>28902000</v>
      </c>
      <c r="G74" s="122">
        <f t="shared" si="45"/>
        <v>23000000</v>
      </c>
      <c r="H74" s="121">
        <f t="shared" si="45"/>
        <v>4957000</v>
      </c>
      <c r="I74" s="122">
        <f t="shared" si="45"/>
        <v>4956787</v>
      </c>
      <c r="J74" s="121">
        <f t="shared" si="45"/>
        <v>11043000</v>
      </c>
      <c r="K74" s="122">
        <f t="shared" si="45"/>
        <v>13833499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16000000</v>
      </c>
      <c r="Q74" s="122">
        <f>$I74      +$K74      +$M74      +$O74</f>
        <v>18790286</v>
      </c>
      <c r="R74" s="67">
        <f>IF(($H74      =0),0,((($J74      -$H74      )/$H74      )*100))</f>
        <v>122.77587250353037</v>
      </c>
      <c r="S74" s="68">
        <f>IF(($I74      =0),0,((($K74      -$I74      )/$I74      )*100))</f>
        <v>179.08197386734594</v>
      </c>
      <c r="T74" s="67">
        <f>IF(($E71      =0),0,(($P71      /$E71      )*100))</f>
        <v>55.359490692685632</v>
      </c>
      <c r="U74" s="71">
        <f>IF($E71   =0,0,($Q71   /$E71 )*100)</f>
        <v>65.013791433118811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47209000</v>
      </c>
      <c r="C75" s="120">
        <f>SUM(C9:C16,C19:C25,C28:C31,C34,C37:C41,C44:C54,C57:C60,C63:C67,C71:C72)</f>
        <v>0</v>
      </c>
      <c r="D75" s="120"/>
      <c r="E75" s="120">
        <f>$B75      +$C75      +$D75</f>
        <v>47209000</v>
      </c>
      <c r="F75" s="121">
        <f t="shared" ref="F75:O75" si="46">SUM(F9:F16,F19:F25,F28:F31,F34,F37:F41,F44:F54,F57:F60,F63:F67,F71:F72)</f>
        <v>46514000</v>
      </c>
      <c r="G75" s="122">
        <f t="shared" si="46"/>
        <v>30995000</v>
      </c>
      <c r="H75" s="121">
        <f t="shared" si="46"/>
        <v>8216000</v>
      </c>
      <c r="I75" s="122">
        <f t="shared" si="46"/>
        <v>7140986</v>
      </c>
      <c r="J75" s="121">
        <f t="shared" si="46"/>
        <v>13147000</v>
      </c>
      <c r="K75" s="122">
        <f t="shared" si="46"/>
        <v>16409825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21363000</v>
      </c>
      <c r="Q75" s="122">
        <f>$I75      +$K75      +$M75      +$O75</f>
        <v>23550811</v>
      </c>
      <c r="R75" s="67">
        <f>IF(($H75      =0),0,((($J75      -$H75      )/$H75      )*100))</f>
        <v>60.017039922103208</v>
      </c>
      <c r="S75" s="68">
        <f>IF(($I75      =0),0,((($K75      -$I75      )/$I75      )*100))</f>
        <v>129.79774781801839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54.015170670037925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59.54693046776233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FmumFZ6UHz19yVZoQ9Qt3u+gnlMOWBPSdNSP3syUF56R0frqdDq3aHz/IVdj9ZRpQLfZ/zGe1MbExk+qeAE8DQ==" saltValue="9KeRAMdwxxd3Ajxd6h08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2600000</v>
      </c>
      <c r="C10" s="108"/>
      <c r="D10" s="108"/>
      <c r="E10" s="108">
        <f t="shared" ref="E10:E17" si="0">$B10      +$C10      +$D10</f>
        <v>2600000</v>
      </c>
      <c r="F10" s="109">
        <v>2600000</v>
      </c>
      <c r="G10" s="110">
        <v>2600000</v>
      </c>
      <c r="H10" s="109">
        <v>839000</v>
      </c>
      <c r="I10" s="110">
        <v>969452</v>
      </c>
      <c r="J10" s="109"/>
      <c r="K10" s="110">
        <v>208426</v>
      </c>
      <c r="L10" s="109"/>
      <c r="M10" s="110"/>
      <c r="N10" s="109"/>
      <c r="O10" s="110"/>
      <c r="P10" s="109">
        <f t="shared" ref="P10:P17" si="1">$H10      +$J10      +$L10      +$N10</f>
        <v>839000</v>
      </c>
      <c r="Q10" s="110">
        <f t="shared" ref="Q10:Q17" si="2">$I10      +$K10      +$M10      +$O10</f>
        <v>1177878</v>
      </c>
      <c r="R10" s="54">
        <f t="shared" ref="R10:R17" si="3">IF(($H10      =0),0,((($J10      -$H10      )/$H10      )*100))</f>
        <v>-100</v>
      </c>
      <c r="S10" s="55">
        <f t="shared" ref="S10:S17" si="4">IF(($I10      =0),0,((($K10      -$I10      )/$I10      )*100))</f>
        <v>-78.500637473541758</v>
      </c>
      <c r="T10" s="54">
        <f t="shared" ref="T10:T16" si="5">IF(($E10      =0),0,(($P10      /$E10      )*100))</f>
        <v>32.269230769230766</v>
      </c>
      <c r="U10" s="56">
        <f t="shared" ref="U10:U16" si="6">IF(($E10      =0),0,(($Q10      /$E10      )*100))</f>
        <v>45.302999999999997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2600000</v>
      </c>
      <c r="C17" s="111">
        <f>SUM(C9:C16)</f>
        <v>0</v>
      </c>
      <c r="D17" s="111"/>
      <c r="E17" s="111">
        <f t="shared" si="0"/>
        <v>2600000</v>
      </c>
      <c r="F17" s="112">
        <f t="shared" ref="F17:O17" si="7">SUM(F9:F16)</f>
        <v>2600000</v>
      </c>
      <c r="G17" s="113">
        <f t="shared" si="7"/>
        <v>2600000</v>
      </c>
      <c r="H17" s="112">
        <f t="shared" si="7"/>
        <v>839000</v>
      </c>
      <c r="I17" s="113">
        <f t="shared" si="7"/>
        <v>969452</v>
      </c>
      <c r="J17" s="112">
        <f t="shared" si="7"/>
        <v>0</v>
      </c>
      <c r="K17" s="113">
        <f t="shared" si="7"/>
        <v>208426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839000</v>
      </c>
      <c r="Q17" s="113">
        <f t="shared" si="2"/>
        <v>1177878</v>
      </c>
      <c r="R17" s="58">
        <f t="shared" si="3"/>
        <v>-100</v>
      </c>
      <c r="S17" s="59">
        <f t="shared" si="4"/>
        <v>-78.500637473541758</v>
      </c>
      <c r="T17" s="58">
        <f>IF((SUM($E9:$E14))=0,0,(P17/(SUM($E9:$E14))*100))</f>
        <v>32.269230769230766</v>
      </c>
      <c r="U17" s="60">
        <f>IF((SUM($E9:$E14))=0,0,(Q17/(SUM($E9:$E14))*100))</f>
        <v>45.302999999999997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2566000</v>
      </c>
      <c r="C34" s="108"/>
      <c r="D34" s="108"/>
      <c r="E34" s="108">
        <f>$B34      +$C34      +$D34</f>
        <v>2566000</v>
      </c>
      <c r="F34" s="109">
        <v>2566000</v>
      </c>
      <c r="G34" s="110">
        <v>1797000</v>
      </c>
      <c r="H34" s="109">
        <v>642000</v>
      </c>
      <c r="I34" s="110">
        <v>642000</v>
      </c>
      <c r="J34" s="109">
        <v>1155000</v>
      </c>
      <c r="K34" s="110">
        <v>1155000</v>
      </c>
      <c r="L34" s="109"/>
      <c r="M34" s="110"/>
      <c r="N34" s="109"/>
      <c r="O34" s="110"/>
      <c r="P34" s="109">
        <f>$H34      +$J34      +$L34      +$N34</f>
        <v>1797000</v>
      </c>
      <c r="Q34" s="110">
        <f>$I34      +$K34      +$M34      +$O34</f>
        <v>1797000</v>
      </c>
      <c r="R34" s="54">
        <f>IF(($H34      =0),0,((($J34      -$H34      )/$H34      )*100))</f>
        <v>79.90654205607477</v>
      </c>
      <c r="S34" s="55">
        <f>IF(($I34      =0),0,((($K34      -$I34      )/$I34      )*100))</f>
        <v>79.90654205607477</v>
      </c>
      <c r="T34" s="54">
        <f>IF(($E34      =0),0,(($P34      /$E34      )*100))</f>
        <v>70.031176929072487</v>
      </c>
      <c r="U34" s="56">
        <f>IF(($E34      =0),0,(($Q34      /$E34      )*100))</f>
        <v>70.031176929072487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2566000</v>
      </c>
      <c r="C35" s="111">
        <f>C34</f>
        <v>0</v>
      </c>
      <c r="D35" s="111"/>
      <c r="E35" s="111">
        <f>$B35      +$C35      +$D35</f>
        <v>2566000</v>
      </c>
      <c r="F35" s="112">
        <f t="shared" ref="F35:O35" si="17">F34</f>
        <v>2566000</v>
      </c>
      <c r="G35" s="113">
        <f t="shared" si="17"/>
        <v>1797000</v>
      </c>
      <c r="H35" s="112">
        <f t="shared" si="17"/>
        <v>642000</v>
      </c>
      <c r="I35" s="113">
        <f t="shared" si="17"/>
        <v>642000</v>
      </c>
      <c r="J35" s="112">
        <f t="shared" si="17"/>
        <v>1155000</v>
      </c>
      <c r="K35" s="113">
        <f t="shared" si="17"/>
        <v>1155000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1797000</v>
      </c>
      <c r="Q35" s="113">
        <f>$I35      +$K35      +$M35      +$O35</f>
        <v>1797000</v>
      </c>
      <c r="R35" s="58">
        <f>IF(($H35      =0),0,((($J35      -$H35      )/$H35      )*100))</f>
        <v>79.90654205607477</v>
      </c>
      <c r="S35" s="59">
        <f>IF(($I35      =0),0,((($K35      -$I35      )/$I35      )*100))</f>
        <v>79.90654205607477</v>
      </c>
      <c r="T35" s="58">
        <f>IF($E35   =0,0,($P35   /$E35   )*100)</f>
        <v>70.031176929072487</v>
      </c>
      <c r="U35" s="60">
        <f>IF($E35   =0,0,($Q35   /$E35   )*100)</f>
        <v>70.031176929072487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12850000</v>
      </c>
      <c r="C37" s="108"/>
      <c r="D37" s="108"/>
      <c r="E37" s="108">
        <f t="shared" ref="E37:E42" si="18">$B37      +$C37      +$D37</f>
        <v>12850000</v>
      </c>
      <c r="F37" s="109">
        <v>12850000</v>
      </c>
      <c r="G37" s="110">
        <v>8353000</v>
      </c>
      <c r="H37" s="109">
        <v>2346000</v>
      </c>
      <c r="I37" s="110"/>
      <c r="J37" s="109">
        <v>2963000</v>
      </c>
      <c r="K37" s="110">
        <v>2972162</v>
      </c>
      <c r="L37" s="109"/>
      <c r="M37" s="110"/>
      <c r="N37" s="109"/>
      <c r="O37" s="110"/>
      <c r="P37" s="109">
        <f t="shared" ref="P37:P42" si="19">$H37      +$J37      +$L37      +$N37</f>
        <v>5309000</v>
      </c>
      <c r="Q37" s="110">
        <f t="shared" ref="Q37:Q42" si="20">$I37      +$K37      +$M37      +$O37</f>
        <v>2972162</v>
      </c>
      <c r="R37" s="54">
        <f t="shared" ref="R37:R42" si="21">IF(($H37      =0),0,((($J37      -$H37      )/$H37      )*100))</f>
        <v>26.3000852514919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41.31517509727626</v>
      </c>
      <c r="U37" s="56">
        <f t="shared" ref="U37:U41" si="24">IF(($E37      =0),0,(($Q37      /$E37      )*100))</f>
        <v>23.129665369649803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4000000</v>
      </c>
      <c r="C40" s="108"/>
      <c r="D40" s="108"/>
      <c r="E40" s="108">
        <f t="shared" si="18"/>
        <v>4000000</v>
      </c>
      <c r="F40" s="109">
        <v>4000000</v>
      </c>
      <c r="G40" s="110">
        <v>2500000</v>
      </c>
      <c r="H40" s="109"/>
      <c r="I40" s="110">
        <v>279991</v>
      </c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279991</v>
      </c>
      <c r="R40" s="54">
        <f t="shared" si="21"/>
        <v>0</v>
      </c>
      <c r="S40" s="55">
        <f t="shared" si="22"/>
        <v>-100</v>
      </c>
      <c r="T40" s="54">
        <f t="shared" si="23"/>
        <v>0</v>
      </c>
      <c r="U40" s="56">
        <f t="shared" si="24"/>
        <v>6.9997749999999996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16850000</v>
      </c>
      <c r="C42" s="111">
        <f>SUM(C37:C41)</f>
        <v>0</v>
      </c>
      <c r="D42" s="111"/>
      <c r="E42" s="111">
        <f t="shared" si="18"/>
        <v>16850000</v>
      </c>
      <c r="F42" s="112">
        <f t="shared" ref="F42:O42" si="25">SUM(F37:F41)</f>
        <v>16850000</v>
      </c>
      <c r="G42" s="113">
        <f t="shared" si="25"/>
        <v>10853000</v>
      </c>
      <c r="H42" s="112">
        <f t="shared" si="25"/>
        <v>2346000</v>
      </c>
      <c r="I42" s="113">
        <f t="shared" si="25"/>
        <v>279991</v>
      </c>
      <c r="J42" s="112">
        <f t="shared" si="25"/>
        <v>2963000</v>
      </c>
      <c r="K42" s="113">
        <f t="shared" si="25"/>
        <v>2972162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5309000</v>
      </c>
      <c r="Q42" s="113">
        <f t="shared" si="20"/>
        <v>3252153</v>
      </c>
      <c r="R42" s="58">
        <f t="shared" si="21"/>
        <v>26.3000852514919</v>
      </c>
      <c r="S42" s="59">
        <f t="shared" si="22"/>
        <v>961.52054887478528</v>
      </c>
      <c r="T42" s="58">
        <f>IF((+$E37+$E40) =0,0,(P42   /(+$E37+$E40) )*100)</f>
        <v>31.507418397626115</v>
      </c>
      <c r="U42" s="60">
        <f>IF((+$E37+$E40) =0,0,(Q42   /(+$E37+$E40) )*100)</f>
        <v>19.300611275964393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22016000</v>
      </c>
      <c r="C69" s="120">
        <f>SUM(C9:C16,C19:C25,C28:C31,C34,C37:C41,C44:C54,C57:C60,C63:C67)</f>
        <v>0</v>
      </c>
      <c r="D69" s="120"/>
      <c r="E69" s="120">
        <f t="shared" si="35"/>
        <v>22016000</v>
      </c>
      <c r="F69" s="121">
        <f t="shared" ref="F69:O69" si="43">SUM(F9:F16,F19:F25,F28:F31,F34,F37:F41,F44:F54,F57:F60,F63:F67)</f>
        <v>22016000</v>
      </c>
      <c r="G69" s="122">
        <f t="shared" si="43"/>
        <v>15250000</v>
      </c>
      <c r="H69" s="121">
        <f t="shared" si="43"/>
        <v>3827000</v>
      </c>
      <c r="I69" s="122">
        <f t="shared" si="43"/>
        <v>1891443</v>
      </c>
      <c r="J69" s="121">
        <f t="shared" si="43"/>
        <v>4118000</v>
      </c>
      <c r="K69" s="122">
        <f t="shared" si="43"/>
        <v>4335588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7945000</v>
      </c>
      <c r="Q69" s="122">
        <f t="shared" si="37"/>
        <v>6227031</v>
      </c>
      <c r="R69" s="67">
        <f t="shared" si="38"/>
        <v>7.6038672589495686</v>
      </c>
      <c r="S69" s="68">
        <f t="shared" si="39"/>
        <v>129.221181923008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36.087390988372093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28.28411609738372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27437000</v>
      </c>
      <c r="C71" s="108"/>
      <c r="D71" s="108"/>
      <c r="E71" s="108">
        <f>$B71      +$C71      +$D71</f>
        <v>27437000</v>
      </c>
      <c r="F71" s="109">
        <v>27437000</v>
      </c>
      <c r="G71" s="110">
        <v>22000000</v>
      </c>
      <c r="H71" s="109">
        <v>11057000</v>
      </c>
      <c r="I71" s="110">
        <v>9058237</v>
      </c>
      <c r="J71" s="109">
        <v>3943000</v>
      </c>
      <c r="K71" s="110">
        <v>10489738</v>
      </c>
      <c r="L71" s="109"/>
      <c r="M71" s="110"/>
      <c r="N71" s="109"/>
      <c r="O71" s="110"/>
      <c r="P71" s="109">
        <f>$H71      +$J71      +$L71      +$N71</f>
        <v>15000000</v>
      </c>
      <c r="Q71" s="110">
        <f>$I71      +$K71      +$M71      +$O71</f>
        <v>19547975</v>
      </c>
      <c r="R71" s="54">
        <f>IF(($H71      =0),0,((($J71      -$H71      )/$H71      )*100))</f>
        <v>-64.339332549516143</v>
      </c>
      <c r="S71" s="55">
        <f>IF(($I71      =0),0,((($K71      -$I71      )/$I71      )*100))</f>
        <v>15.803306979051222</v>
      </c>
      <c r="T71" s="54">
        <f>IF(($E71      =0),0,(($P71      /$E71      )*100))</f>
        <v>54.670700149433252</v>
      </c>
      <c r="U71" s="56">
        <f>IF(($E71      =0),0,(($Q71      /$E71      )*100))</f>
        <v>71.246765316907826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27437000</v>
      </c>
      <c r="C73" s="117">
        <f>SUM(C71:C72)</f>
        <v>0</v>
      </c>
      <c r="D73" s="117"/>
      <c r="E73" s="117">
        <f>$B73      +$C73      +$D73</f>
        <v>27437000</v>
      </c>
      <c r="F73" s="118">
        <f t="shared" ref="F73:O73" si="44">SUM(F71:F72)</f>
        <v>27437000</v>
      </c>
      <c r="G73" s="119">
        <f t="shared" si="44"/>
        <v>22000000</v>
      </c>
      <c r="H73" s="118">
        <f t="shared" si="44"/>
        <v>11057000</v>
      </c>
      <c r="I73" s="119">
        <f t="shared" si="44"/>
        <v>9058237</v>
      </c>
      <c r="J73" s="118">
        <f t="shared" si="44"/>
        <v>3943000</v>
      </c>
      <c r="K73" s="119">
        <f t="shared" si="44"/>
        <v>10489738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15000000</v>
      </c>
      <c r="Q73" s="119">
        <f>$I73      +$K73      +$M73      +$O73</f>
        <v>19547975</v>
      </c>
      <c r="R73" s="63">
        <f>IF(($H73      =0),0,((($J73      -$H73      )/$H73      )*100))</f>
        <v>-64.339332549516143</v>
      </c>
      <c r="S73" s="64">
        <f>IF(($I73      =0),0,((($K73      -$I73      )/$I73      )*100))</f>
        <v>15.803306979051222</v>
      </c>
      <c r="T73" s="63">
        <f>IF(($E71      =0),0,(($P71      /$E71      )*100))</f>
        <v>54.670700149433252</v>
      </c>
      <c r="U73" s="65">
        <f>IF($E71   =0,0,($Q71   /$E71 )*100)</f>
        <v>71.246765316907826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27437000</v>
      </c>
      <c r="C74" s="120">
        <f>SUM(C71:C72)</f>
        <v>0</v>
      </c>
      <c r="D74" s="120"/>
      <c r="E74" s="120">
        <f>$B74      +$C74      +$D74</f>
        <v>27437000</v>
      </c>
      <c r="F74" s="121">
        <f t="shared" ref="F74:O74" si="45">SUM(F71:F72)</f>
        <v>27437000</v>
      </c>
      <c r="G74" s="122">
        <f t="shared" si="45"/>
        <v>22000000</v>
      </c>
      <c r="H74" s="121">
        <f t="shared" si="45"/>
        <v>11057000</v>
      </c>
      <c r="I74" s="122">
        <f t="shared" si="45"/>
        <v>9058237</v>
      </c>
      <c r="J74" s="121">
        <f t="shared" si="45"/>
        <v>3943000</v>
      </c>
      <c r="K74" s="122">
        <f t="shared" si="45"/>
        <v>10489738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15000000</v>
      </c>
      <c r="Q74" s="122">
        <f>$I74      +$K74      +$M74      +$O74</f>
        <v>19547975</v>
      </c>
      <c r="R74" s="67">
        <f>IF(($H74      =0),0,((($J74      -$H74      )/$H74      )*100))</f>
        <v>-64.339332549516143</v>
      </c>
      <c r="S74" s="68">
        <f>IF(($I74      =0),0,((($K74      -$I74      )/$I74      )*100))</f>
        <v>15.803306979051222</v>
      </c>
      <c r="T74" s="67">
        <f>IF(($E71      =0),0,(($P71      /$E71      )*100))</f>
        <v>54.670700149433252</v>
      </c>
      <c r="U74" s="71">
        <f>IF($E71   =0,0,($Q71   /$E71 )*100)</f>
        <v>71.246765316907826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49453000</v>
      </c>
      <c r="C75" s="120">
        <f>SUM(C9:C16,C19:C25,C28:C31,C34,C37:C41,C44:C54,C57:C60,C63:C67,C71:C72)</f>
        <v>0</v>
      </c>
      <c r="D75" s="120"/>
      <c r="E75" s="120">
        <f>$B75      +$C75      +$D75</f>
        <v>49453000</v>
      </c>
      <c r="F75" s="121">
        <f t="shared" ref="F75:O75" si="46">SUM(F9:F16,F19:F25,F28:F31,F34,F37:F41,F44:F54,F57:F60,F63:F67,F71:F72)</f>
        <v>49453000</v>
      </c>
      <c r="G75" s="122">
        <f t="shared" si="46"/>
        <v>37250000</v>
      </c>
      <c r="H75" s="121">
        <f t="shared" si="46"/>
        <v>14884000</v>
      </c>
      <c r="I75" s="122">
        <f t="shared" si="46"/>
        <v>10949680</v>
      </c>
      <c r="J75" s="121">
        <f t="shared" si="46"/>
        <v>8061000</v>
      </c>
      <c r="K75" s="122">
        <f t="shared" si="46"/>
        <v>14825326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22945000</v>
      </c>
      <c r="Q75" s="122">
        <f>$I75      +$K75      +$M75      +$O75</f>
        <v>25775006</v>
      </c>
      <c r="R75" s="67">
        <f>IF(($H75      =0),0,((($J75      -$H75      )/$H75      )*100))</f>
        <v>-45.841171728030098</v>
      </c>
      <c r="S75" s="68">
        <f>IF(($I75      =0),0,((($K75      -$I75      )/$I75      )*100))</f>
        <v>35.395061773494753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46.397589630558308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52.120207065294323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ERh+vy8Qhdz/tchXBSHn6FgYgnxFfSrZst5589OdRywZU2rda9lLTi3VtQX8TZfDmF5Tun3u/QO9klxbSjHWHw==" saltValue="wo3ssk5FmTjBRX4oE9pyt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203000</v>
      </c>
      <c r="I10" s="110">
        <v>202771</v>
      </c>
      <c r="J10" s="109">
        <v>382000</v>
      </c>
      <c r="K10" s="110">
        <v>419402</v>
      </c>
      <c r="L10" s="109"/>
      <c r="M10" s="110"/>
      <c r="N10" s="109"/>
      <c r="O10" s="110"/>
      <c r="P10" s="109">
        <f t="shared" ref="P10:P17" si="1">$H10      +$J10      +$L10      +$N10</f>
        <v>585000</v>
      </c>
      <c r="Q10" s="110">
        <f t="shared" ref="Q10:Q17" si="2">$I10      +$K10      +$M10      +$O10</f>
        <v>622173</v>
      </c>
      <c r="R10" s="54">
        <f t="shared" ref="R10:R17" si="3">IF(($H10      =0),0,((($J10      -$H10      )/$H10      )*100))</f>
        <v>88.177339901477836</v>
      </c>
      <c r="S10" s="55">
        <f t="shared" ref="S10:S17" si="4">IF(($I10      =0),0,((($K10      -$I10      )/$I10      )*100))</f>
        <v>106.83529696061073</v>
      </c>
      <c r="T10" s="54">
        <f t="shared" ref="T10:T16" si="5">IF(($E10      =0),0,(($P10      /$E10      )*100))</f>
        <v>45</v>
      </c>
      <c r="U10" s="56">
        <f t="shared" ref="U10:U16" si="6">IF(($E10      =0),0,(($Q10      /$E10      )*100))</f>
        <v>47.859461538461538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203000</v>
      </c>
      <c r="I17" s="113">
        <f t="shared" si="7"/>
        <v>202771</v>
      </c>
      <c r="J17" s="112">
        <f t="shared" si="7"/>
        <v>382000</v>
      </c>
      <c r="K17" s="113">
        <f t="shared" si="7"/>
        <v>419402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585000</v>
      </c>
      <c r="Q17" s="113">
        <f t="shared" si="2"/>
        <v>622173</v>
      </c>
      <c r="R17" s="58">
        <f t="shared" si="3"/>
        <v>88.177339901477836</v>
      </c>
      <c r="S17" s="59">
        <f t="shared" si="4"/>
        <v>106.83529696061073</v>
      </c>
      <c r="T17" s="58">
        <f>IF((SUM($E9:$E14))=0,0,(P17/(SUM($E9:$E14))*100))</f>
        <v>45</v>
      </c>
      <c r="U17" s="60">
        <f>IF((SUM($E9:$E14))=0,0,(Q17/(SUM($E9:$E14))*100))</f>
        <v>47.859461538461538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2965000</v>
      </c>
      <c r="C31" s="108"/>
      <c r="D31" s="108"/>
      <c r="E31" s="108">
        <f>$B31      +$C31      +$D31</f>
        <v>2965000</v>
      </c>
      <c r="F31" s="109">
        <v>2965000</v>
      </c>
      <c r="G31" s="110">
        <v>2076000</v>
      </c>
      <c r="H31" s="109">
        <v>307000</v>
      </c>
      <c r="I31" s="110">
        <v>306952</v>
      </c>
      <c r="J31" s="109"/>
      <c r="K31" s="110"/>
      <c r="L31" s="109"/>
      <c r="M31" s="110"/>
      <c r="N31" s="109"/>
      <c r="O31" s="110"/>
      <c r="P31" s="109">
        <f>$H31      +$J31      +$L31      +$N31</f>
        <v>307000</v>
      </c>
      <c r="Q31" s="110">
        <f>$I31      +$K31      +$M31      +$O31</f>
        <v>306952</v>
      </c>
      <c r="R31" s="54">
        <f>IF(($H31      =0),0,((($J31      -$H31      )/$H31      )*100))</f>
        <v>-100</v>
      </c>
      <c r="S31" s="55">
        <f>IF(($I31      =0),0,((($K31      -$I31      )/$I31      )*100))</f>
        <v>-100</v>
      </c>
      <c r="T31" s="54">
        <f>IF(($E31      =0),0,(($P31      /$E31      )*100))</f>
        <v>10.354131534569982</v>
      </c>
      <c r="U31" s="56">
        <f>IF(($E31      =0),0,(($Q31      /$E31      )*100))</f>
        <v>10.352512647554805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2965000</v>
      </c>
      <c r="C32" s="111">
        <f>SUM(C28:C31)</f>
        <v>0</v>
      </c>
      <c r="D32" s="111"/>
      <c r="E32" s="111">
        <f>$B32      +$C32      +$D32</f>
        <v>2965000</v>
      </c>
      <c r="F32" s="112">
        <f t="shared" ref="F32:O32" si="16">SUM(F28:F31)</f>
        <v>2965000</v>
      </c>
      <c r="G32" s="113">
        <f t="shared" si="16"/>
        <v>2076000</v>
      </c>
      <c r="H32" s="112">
        <f t="shared" si="16"/>
        <v>307000</v>
      </c>
      <c r="I32" s="113">
        <f t="shared" si="16"/>
        <v>306952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307000</v>
      </c>
      <c r="Q32" s="113">
        <f>$I32      +$K32      +$M32      +$O32</f>
        <v>306952</v>
      </c>
      <c r="R32" s="58">
        <f>IF(($H32      =0),0,((($J32      -$H32      )/$H32      )*100))</f>
        <v>-100</v>
      </c>
      <c r="S32" s="59">
        <f>IF(($I32      =0),0,((($K32      -$I32      )/$I32      )*100))</f>
        <v>-100</v>
      </c>
      <c r="T32" s="58">
        <f>IF($E32   =0,0,($P32   /$E32   )*100)</f>
        <v>10.354131534569982</v>
      </c>
      <c r="U32" s="60">
        <f>IF($E32   =0,0,($Q32   /$E32   )*100)</f>
        <v>10.352512647554805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5207000</v>
      </c>
      <c r="C34" s="108"/>
      <c r="D34" s="108"/>
      <c r="E34" s="108">
        <f>$B34      +$C34      +$D34</f>
        <v>5207000</v>
      </c>
      <c r="F34" s="109">
        <v>5207000</v>
      </c>
      <c r="G34" s="110">
        <v>3645000</v>
      </c>
      <c r="H34" s="109">
        <v>1302000</v>
      </c>
      <c r="I34" s="110">
        <v>1302000</v>
      </c>
      <c r="J34" s="109">
        <v>1270000</v>
      </c>
      <c r="K34" s="110">
        <v>1923332</v>
      </c>
      <c r="L34" s="109"/>
      <c r="M34" s="110"/>
      <c r="N34" s="109"/>
      <c r="O34" s="110"/>
      <c r="P34" s="109">
        <f>$H34      +$J34      +$L34      +$N34</f>
        <v>2572000</v>
      </c>
      <c r="Q34" s="110">
        <f>$I34      +$K34      +$M34      +$O34</f>
        <v>3225332</v>
      </c>
      <c r="R34" s="54">
        <f>IF(($H34      =0),0,((($J34      -$H34      )/$H34      )*100))</f>
        <v>-2.4577572964669741</v>
      </c>
      <c r="S34" s="55">
        <f>IF(($I34      =0),0,((($K34      -$I34      )/$I34      )*100))</f>
        <v>47.72135176651306</v>
      </c>
      <c r="T34" s="54">
        <f>IF(($E34      =0),0,(($P34      /$E34      )*100))</f>
        <v>49.39504513155368</v>
      </c>
      <c r="U34" s="56">
        <f>IF(($E34      =0),0,(($Q34      /$E34      )*100))</f>
        <v>61.942231611292485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5207000</v>
      </c>
      <c r="C35" s="111">
        <f>C34</f>
        <v>0</v>
      </c>
      <c r="D35" s="111"/>
      <c r="E35" s="111">
        <f>$B35      +$C35      +$D35</f>
        <v>5207000</v>
      </c>
      <c r="F35" s="112">
        <f t="shared" ref="F35:O35" si="17">F34</f>
        <v>5207000</v>
      </c>
      <c r="G35" s="113">
        <f t="shared" si="17"/>
        <v>3645000</v>
      </c>
      <c r="H35" s="112">
        <f t="shared" si="17"/>
        <v>1302000</v>
      </c>
      <c r="I35" s="113">
        <f t="shared" si="17"/>
        <v>1302000</v>
      </c>
      <c r="J35" s="112">
        <f t="shared" si="17"/>
        <v>1270000</v>
      </c>
      <c r="K35" s="113">
        <f t="shared" si="17"/>
        <v>1923332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2572000</v>
      </c>
      <c r="Q35" s="113">
        <f>$I35      +$K35      +$M35      +$O35</f>
        <v>3225332</v>
      </c>
      <c r="R35" s="58">
        <f>IF(($H35      =0),0,((($J35      -$H35      )/$H35      )*100))</f>
        <v>-2.4577572964669741</v>
      </c>
      <c r="S35" s="59">
        <f>IF(($I35      =0),0,((($K35      -$I35      )/$I35      )*100))</f>
        <v>47.72135176651306</v>
      </c>
      <c r="T35" s="58">
        <f>IF($E35   =0,0,($P35   /$E35   )*100)</f>
        <v>49.39504513155368</v>
      </c>
      <c r="U35" s="60">
        <f>IF($E35   =0,0,($Q35   /$E35   )*100)</f>
        <v>61.942231611292485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>
        <v>178356000</v>
      </c>
      <c r="C45" s="108"/>
      <c r="D45" s="108"/>
      <c r="E45" s="108">
        <f t="shared" si="26"/>
        <v>178356000</v>
      </c>
      <c r="F45" s="109">
        <v>178356000</v>
      </c>
      <c r="G45" s="110">
        <v>127000000</v>
      </c>
      <c r="H45" s="109">
        <v>47036000</v>
      </c>
      <c r="I45" s="110">
        <v>47035540</v>
      </c>
      <c r="J45" s="109">
        <v>38605000</v>
      </c>
      <c r="K45" s="110">
        <v>70997715</v>
      </c>
      <c r="L45" s="109"/>
      <c r="M45" s="110"/>
      <c r="N45" s="109"/>
      <c r="O45" s="110"/>
      <c r="P45" s="109">
        <f t="shared" si="27"/>
        <v>85641000</v>
      </c>
      <c r="Q45" s="110">
        <f t="shared" si="28"/>
        <v>118033255</v>
      </c>
      <c r="R45" s="54">
        <f t="shared" si="29"/>
        <v>-17.924568415681605</v>
      </c>
      <c r="S45" s="55">
        <f t="shared" si="30"/>
        <v>50.944828102324323</v>
      </c>
      <c r="T45" s="54">
        <f t="shared" si="31"/>
        <v>48.016887573168269</v>
      </c>
      <c r="U45" s="56">
        <f t="shared" si="32"/>
        <v>66.178460494740847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19575000</v>
      </c>
      <c r="I53" s="110">
        <v>19575691</v>
      </c>
      <c r="J53" s="109">
        <v>27329000</v>
      </c>
      <c r="K53" s="110">
        <v>27328526</v>
      </c>
      <c r="L53" s="109"/>
      <c r="M53" s="110"/>
      <c r="N53" s="109"/>
      <c r="O53" s="110"/>
      <c r="P53" s="109">
        <f t="shared" si="27"/>
        <v>46904000</v>
      </c>
      <c r="Q53" s="110">
        <f t="shared" si="28"/>
        <v>46904217</v>
      </c>
      <c r="R53" s="54">
        <f t="shared" si="29"/>
        <v>39.611749680715199</v>
      </c>
      <c r="S53" s="55">
        <f t="shared" si="30"/>
        <v>39.604400171621016</v>
      </c>
      <c r="T53" s="54">
        <f t="shared" si="31"/>
        <v>46.904000000000003</v>
      </c>
      <c r="U53" s="56">
        <f t="shared" si="32"/>
        <v>46.904216999999996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278356000</v>
      </c>
      <c r="C55" s="111">
        <f>SUM(C44:C54)</f>
        <v>0</v>
      </c>
      <c r="D55" s="111"/>
      <c r="E55" s="111">
        <f t="shared" si="26"/>
        <v>278356000</v>
      </c>
      <c r="F55" s="112">
        <f t="shared" ref="F55:O55" si="33">SUM(F44:F54)</f>
        <v>278356000</v>
      </c>
      <c r="G55" s="113">
        <f t="shared" si="33"/>
        <v>197000000</v>
      </c>
      <c r="H55" s="112">
        <f t="shared" si="33"/>
        <v>66611000</v>
      </c>
      <c r="I55" s="113">
        <f t="shared" si="33"/>
        <v>66611231</v>
      </c>
      <c r="J55" s="112">
        <f t="shared" si="33"/>
        <v>65934000</v>
      </c>
      <c r="K55" s="113">
        <f t="shared" si="33"/>
        <v>98326241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132545000</v>
      </c>
      <c r="Q55" s="113">
        <f t="shared" si="28"/>
        <v>164937472</v>
      </c>
      <c r="R55" s="58">
        <f t="shared" si="29"/>
        <v>-1.0163486511236881</v>
      </c>
      <c r="S55" s="59">
        <f t="shared" si="30"/>
        <v>47.612106132673034</v>
      </c>
      <c r="T55" s="58">
        <f>IF((+$E45+$E47+$E49+$E50+$E53) =0,0,(P55   /(+$E45+$E47+$E49+$E50+$E53) )*100)</f>
        <v>47.617080285677332</v>
      </c>
      <c r="U55" s="60">
        <f>IF((+$E45+$E47+$E49+$E50+$E53) =0,0,(Q55   /(+$E45+$E47+$E49+$E50+$E53) )*100)</f>
        <v>59.254146488669193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287828000</v>
      </c>
      <c r="C69" s="120">
        <f>SUM(C9:C16,C19:C25,C28:C31,C34,C37:C41,C44:C54,C57:C60,C63:C67)</f>
        <v>0</v>
      </c>
      <c r="D69" s="120"/>
      <c r="E69" s="120">
        <f t="shared" si="35"/>
        <v>287828000</v>
      </c>
      <c r="F69" s="121">
        <f t="shared" ref="F69:O69" si="43">SUM(F9:F16,F19:F25,F28:F31,F34,F37:F41,F44:F54,F57:F60,F63:F67)</f>
        <v>287828000</v>
      </c>
      <c r="G69" s="122">
        <f t="shared" si="43"/>
        <v>204021000</v>
      </c>
      <c r="H69" s="121">
        <f t="shared" si="43"/>
        <v>68423000</v>
      </c>
      <c r="I69" s="122">
        <f t="shared" si="43"/>
        <v>68422954</v>
      </c>
      <c r="J69" s="121">
        <f t="shared" si="43"/>
        <v>67586000</v>
      </c>
      <c r="K69" s="122">
        <f t="shared" si="43"/>
        <v>100668975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136009000</v>
      </c>
      <c r="Q69" s="122">
        <f t="shared" si="37"/>
        <v>169091929</v>
      </c>
      <c r="R69" s="67">
        <f t="shared" si="38"/>
        <v>-1.2232728760796807</v>
      </c>
      <c r="S69" s="68">
        <f t="shared" si="39"/>
        <v>47.127490286373778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47.253568103172725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58.747560695971202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203593000</v>
      </c>
      <c r="C71" s="108"/>
      <c r="D71" s="108"/>
      <c r="E71" s="108">
        <f>$B71      +$C71      +$D71</f>
        <v>203593000</v>
      </c>
      <c r="F71" s="109">
        <v>203593000</v>
      </c>
      <c r="G71" s="110">
        <v>170000000</v>
      </c>
      <c r="H71" s="109">
        <v>61536000</v>
      </c>
      <c r="I71" s="110">
        <v>69246048</v>
      </c>
      <c r="J71" s="109">
        <v>58464000</v>
      </c>
      <c r="K71" s="110">
        <v>84426371</v>
      </c>
      <c r="L71" s="109"/>
      <c r="M71" s="110"/>
      <c r="N71" s="109"/>
      <c r="O71" s="110"/>
      <c r="P71" s="109">
        <f>$H71      +$J71      +$L71      +$N71</f>
        <v>120000000</v>
      </c>
      <c r="Q71" s="110">
        <f>$I71      +$K71      +$M71      +$O71</f>
        <v>153672419</v>
      </c>
      <c r="R71" s="54">
        <f>IF(($H71      =0),0,((($J71      -$H71      )/$H71      )*100))</f>
        <v>-4.9921996879875197</v>
      </c>
      <c r="S71" s="55">
        <f>IF(($I71      =0),0,((($K71      -$I71      )/$I71      )*100))</f>
        <v>21.922295117838349</v>
      </c>
      <c r="T71" s="54">
        <f>IF(($E71      =0),0,(($P71      /$E71      )*100))</f>
        <v>58.941122730152806</v>
      </c>
      <c r="U71" s="56">
        <f>IF(($E71      =0),0,(($Q71      /$E71      )*100))</f>
        <v>75.480207570987218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203593000</v>
      </c>
      <c r="C73" s="117">
        <f>SUM(C71:C72)</f>
        <v>0</v>
      </c>
      <c r="D73" s="117"/>
      <c r="E73" s="117">
        <f>$B73      +$C73      +$D73</f>
        <v>203593000</v>
      </c>
      <c r="F73" s="118">
        <f t="shared" ref="F73:O73" si="44">SUM(F71:F72)</f>
        <v>203593000</v>
      </c>
      <c r="G73" s="119">
        <f t="shared" si="44"/>
        <v>170000000</v>
      </c>
      <c r="H73" s="118">
        <f t="shared" si="44"/>
        <v>61536000</v>
      </c>
      <c r="I73" s="119">
        <f t="shared" si="44"/>
        <v>69246048</v>
      </c>
      <c r="J73" s="118">
        <f t="shared" si="44"/>
        <v>58464000</v>
      </c>
      <c r="K73" s="119">
        <f t="shared" si="44"/>
        <v>84426371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120000000</v>
      </c>
      <c r="Q73" s="119">
        <f>$I73      +$K73      +$M73      +$O73</f>
        <v>153672419</v>
      </c>
      <c r="R73" s="63">
        <f>IF(($H73      =0),0,((($J73      -$H73      )/$H73      )*100))</f>
        <v>-4.9921996879875197</v>
      </c>
      <c r="S73" s="64">
        <f>IF(($I73      =0),0,((($K73      -$I73      )/$I73      )*100))</f>
        <v>21.922295117838349</v>
      </c>
      <c r="T73" s="63">
        <f>IF(($E71      =0),0,(($P71      /$E71      )*100))</f>
        <v>58.941122730152806</v>
      </c>
      <c r="U73" s="65">
        <f>IF($E71   =0,0,($Q71   /$E71 )*100)</f>
        <v>75.480207570987218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203593000</v>
      </c>
      <c r="C74" s="120">
        <f>SUM(C71:C72)</f>
        <v>0</v>
      </c>
      <c r="D74" s="120"/>
      <c r="E74" s="120">
        <f>$B74      +$C74      +$D74</f>
        <v>203593000</v>
      </c>
      <c r="F74" s="121">
        <f t="shared" ref="F74:O74" si="45">SUM(F71:F72)</f>
        <v>203593000</v>
      </c>
      <c r="G74" s="122">
        <f t="shared" si="45"/>
        <v>170000000</v>
      </c>
      <c r="H74" s="121">
        <f t="shared" si="45"/>
        <v>61536000</v>
      </c>
      <c r="I74" s="122">
        <f t="shared" si="45"/>
        <v>69246048</v>
      </c>
      <c r="J74" s="121">
        <f t="shared" si="45"/>
        <v>58464000</v>
      </c>
      <c r="K74" s="122">
        <f t="shared" si="45"/>
        <v>84426371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120000000</v>
      </c>
      <c r="Q74" s="122">
        <f>$I74      +$K74      +$M74      +$O74</f>
        <v>153672419</v>
      </c>
      <c r="R74" s="67">
        <f>IF(($H74      =0),0,((($J74      -$H74      )/$H74      )*100))</f>
        <v>-4.9921996879875197</v>
      </c>
      <c r="S74" s="68">
        <f>IF(($I74      =0),0,((($K74      -$I74      )/$I74      )*100))</f>
        <v>21.922295117838349</v>
      </c>
      <c r="T74" s="67">
        <f>IF(($E71      =0),0,(($P71      /$E71      )*100))</f>
        <v>58.941122730152806</v>
      </c>
      <c r="U74" s="71">
        <f>IF($E71   =0,0,($Q71   /$E71 )*100)</f>
        <v>75.480207570987218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491421000</v>
      </c>
      <c r="C75" s="120">
        <f>SUM(C9:C16,C19:C25,C28:C31,C34,C37:C41,C44:C54,C57:C60,C63:C67,C71:C72)</f>
        <v>0</v>
      </c>
      <c r="D75" s="120"/>
      <c r="E75" s="120">
        <f>$B75      +$C75      +$D75</f>
        <v>491421000</v>
      </c>
      <c r="F75" s="121">
        <f t="shared" ref="F75:O75" si="46">SUM(F9:F16,F19:F25,F28:F31,F34,F37:F41,F44:F54,F57:F60,F63:F67,F71:F72)</f>
        <v>491421000</v>
      </c>
      <c r="G75" s="122">
        <f t="shared" si="46"/>
        <v>374021000</v>
      </c>
      <c r="H75" s="121">
        <f t="shared" si="46"/>
        <v>129959000</v>
      </c>
      <c r="I75" s="122">
        <f t="shared" si="46"/>
        <v>137669002</v>
      </c>
      <c r="J75" s="121">
        <f t="shared" si="46"/>
        <v>126050000</v>
      </c>
      <c r="K75" s="122">
        <f t="shared" si="46"/>
        <v>185095346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256009000</v>
      </c>
      <c r="Q75" s="122">
        <f>$I75      +$K75      +$M75      +$O75</f>
        <v>322764348</v>
      </c>
      <c r="R75" s="67">
        <f>IF(($H75      =0),0,((($J75      -$H75      )/$H75      )*100))</f>
        <v>-3.0078717133865296</v>
      </c>
      <c r="S75" s="68">
        <f>IF(($I75      =0),0,((($K75      -$I75      )/$I75      )*100))</f>
        <v>34.449544422498249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52.095657287743094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65.679803671393771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mimjnI6cutnDhZul9H0P5K65mpKmeVfRAS7wn1IQfpwUgNYRlIJOiHFQQBCCi2ELfVJxMnovSnXao+GKMfxpbg==" saltValue="iZ5rDUutEYqkJVgArFguw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895000</v>
      </c>
      <c r="I10" s="110">
        <v>1023348</v>
      </c>
      <c r="J10" s="109">
        <v>384000</v>
      </c>
      <c r="K10" s="110">
        <v>236001</v>
      </c>
      <c r="L10" s="109"/>
      <c r="M10" s="110"/>
      <c r="N10" s="109"/>
      <c r="O10" s="110"/>
      <c r="P10" s="109">
        <f t="shared" ref="P10:P17" si="1">$H10      +$J10      +$L10      +$N10</f>
        <v>1279000</v>
      </c>
      <c r="Q10" s="110">
        <f t="shared" ref="Q10:Q17" si="2">$I10      +$K10      +$M10      +$O10</f>
        <v>1259349</v>
      </c>
      <c r="R10" s="54">
        <f t="shared" ref="R10:R17" si="3">IF(($H10      =0),0,((($J10      -$H10      )/$H10      )*100))</f>
        <v>-57.094972067039109</v>
      </c>
      <c r="S10" s="55">
        <f t="shared" ref="S10:S17" si="4">IF(($I10      =0),0,((($K10      -$I10      )/$I10      )*100))</f>
        <v>-76.938343554685204</v>
      </c>
      <c r="T10" s="54">
        <f t="shared" ref="T10:T16" si="5">IF(($E10      =0),0,(($P10      /$E10      )*100))</f>
        <v>67.315789473684205</v>
      </c>
      <c r="U10" s="56">
        <f t="shared" ref="U10:U16" si="6">IF(($E10      =0),0,(($Q10      /$E10      )*100))</f>
        <v>66.281526315789478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895000</v>
      </c>
      <c r="I17" s="113">
        <f t="shared" si="7"/>
        <v>1023348</v>
      </c>
      <c r="J17" s="112">
        <f t="shared" si="7"/>
        <v>384000</v>
      </c>
      <c r="K17" s="113">
        <f t="shared" si="7"/>
        <v>236001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1279000</v>
      </c>
      <c r="Q17" s="113">
        <f t="shared" si="2"/>
        <v>1259349</v>
      </c>
      <c r="R17" s="58">
        <f t="shared" si="3"/>
        <v>-57.094972067039109</v>
      </c>
      <c r="S17" s="59">
        <f t="shared" si="4"/>
        <v>-76.938343554685204</v>
      </c>
      <c r="T17" s="58">
        <f>IF((SUM($E9:$E14))=0,0,(P17/(SUM($E9:$E14))*100))</f>
        <v>67.315789473684205</v>
      </c>
      <c r="U17" s="60">
        <f>IF((SUM($E9:$E14))=0,0,(Q17/(SUM($E9:$E14))*100))</f>
        <v>66.281526315789478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1714000</v>
      </c>
      <c r="C34" s="108"/>
      <c r="D34" s="108"/>
      <c r="E34" s="108">
        <f>$B34      +$C34      +$D34</f>
        <v>1714000</v>
      </c>
      <c r="F34" s="109">
        <v>1714000</v>
      </c>
      <c r="G34" s="110">
        <v>1200000</v>
      </c>
      <c r="H34" s="109">
        <v>429000</v>
      </c>
      <c r="I34" s="110">
        <v>681355</v>
      </c>
      <c r="J34" s="109">
        <v>743000</v>
      </c>
      <c r="K34" s="110">
        <v>741293</v>
      </c>
      <c r="L34" s="109"/>
      <c r="M34" s="110"/>
      <c r="N34" s="109"/>
      <c r="O34" s="110"/>
      <c r="P34" s="109">
        <f>$H34      +$J34      +$L34      +$N34</f>
        <v>1172000</v>
      </c>
      <c r="Q34" s="110">
        <f>$I34      +$K34      +$M34      +$O34</f>
        <v>1422648</v>
      </c>
      <c r="R34" s="54">
        <f>IF(($H34      =0),0,((($J34      -$H34      )/$H34      )*100))</f>
        <v>73.193473193473196</v>
      </c>
      <c r="S34" s="55">
        <f>IF(($I34      =0),0,((($K34      -$I34      )/$I34      )*100))</f>
        <v>8.7968826823021775</v>
      </c>
      <c r="T34" s="54">
        <f>IF(($E34      =0),0,(($P34      /$E34      )*100))</f>
        <v>68.378063010501762</v>
      </c>
      <c r="U34" s="56">
        <f>IF(($E34      =0),0,(($Q34      /$E34      )*100))</f>
        <v>83.001633605600929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1714000</v>
      </c>
      <c r="C35" s="111">
        <f>C34</f>
        <v>0</v>
      </c>
      <c r="D35" s="111"/>
      <c r="E35" s="111">
        <f>$B35      +$C35      +$D35</f>
        <v>1714000</v>
      </c>
      <c r="F35" s="112">
        <f t="shared" ref="F35:O35" si="17">F34</f>
        <v>1714000</v>
      </c>
      <c r="G35" s="113">
        <f t="shared" si="17"/>
        <v>1200000</v>
      </c>
      <c r="H35" s="112">
        <f t="shared" si="17"/>
        <v>429000</v>
      </c>
      <c r="I35" s="113">
        <f t="shared" si="17"/>
        <v>681355</v>
      </c>
      <c r="J35" s="112">
        <f t="shared" si="17"/>
        <v>743000</v>
      </c>
      <c r="K35" s="113">
        <f t="shared" si="17"/>
        <v>741293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1172000</v>
      </c>
      <c r="Q35" s="113">
        <f>$I35      +$K35      +$M35      +$O35</f>
        <v>1422648</v>
      </c>
      <c r="R35" s="58">
        <f>IF(($H35      =0),0,((($J35      -$H35      )/$H35      )*100))</f>
        <v>73.193473193473196</v>
      </c>
      <c r="S35" s="59">
        <f>IF(($I35      =0),0,((($K35      -$I35      )/$I35      )*100))</f>
        <v>8.7968826823021775</v>
      </c>
      <c r="T35" s="58">
        <f>IF($E35   =0,0,($P35   /$E35   )*100)</f>
        <v>68.378063010501762</v>
      </c>
      <c r="U35" s="60">
        <f>IF($E35   =0,0,($Q35   /$E35   )*100)</f>
        <v>83.001633605600929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3614000</v>
      </c>
      <c r="C69" s="120">
        <f>SUM(C9:C16,C19:C25,C28:C31,C34,C37:C41,C44:C54,C57:C60,C63:C67)</f>
        <v>0</v>
      </c>
      <c r="D69" s="120"/>
      <c r="E69" s="120">
        <f t="shared" si="35"/>
        <v>3614000</v>
      </c>
      <c r="F69" s="121">
        <f t="shared" ref="F69:O69" si="43">SUM(F9:F16,F19:F25,F28:F31,F34,F37:F41,F44:F54,F57:F60,F63:F67)</f>
        <v>3614000</v>
      </c>
      <c r="G69" s="122">
        <f t="shared" si="43"/>
        <v>3100000</v>
      </c>
      <c r="H69" s="121">
        <f t="shared" si="43"/>
        <v>1324000</v>
      </c>
      <c r="I69" s="122">
        <f t="shared" si="43"/>
        <v>1704703</v>
      </c>
      <c r="J69" s="121">
        <f t="shared" si="43"/>
        <v>1127000</v>
      </c>
      <c r="K69" s="122">
        <f t="shared" si="43"/>
        <v>977294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2451000</v>
      </c>
      <c r="Q69" s="122">
        <f t="shared" si="37"/>
        <v>2681997</v>
      </c>
      <c r="R69" s="67">
        <f t="shared" si="38"/>
        <v>-14.879154078549849</v>
      </c>
      <c r="S69" s="68">
        <f t="shared" si="39"/>
        <v>-42.670717421157825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67.819590481460992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74.211317100166013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48228000</v>
      </c>
      <c r="C71" s="108"/>
      <c r="D71" s="108"/>
      <c r="E71" s="108">
        <f>$B71      +$C71      +$D71</f>
        <v>48228000</v>
      </c>
      <c r="F71" s="109">
        <v>48228000</v>
      </c>
      <c r="G71" s="110">
        <v>38000000</v>
      </c>
      <c r="H71" s="109">
        <v>9831000</v>
      </c>
      <c r="I71" s="110">
        <v>23355634</v>
      </c>
      <c r="J71" s="109">
        <v>11420000</v>
      </c>
      <c r="K71" s="110">
        <v>-5214999</v>
      </c>
      <c r="L71" s="109"/>
      <c r="M71" s="110"/>
      <c r="N71" s="109"/>
      <c r="O71" s="110"/>
      <c r="P71" s="109">
        <f>$H71      +$J71      +$L71      +$N71</f>
        <v>21251000</v>
      </c>
      <c r="Q71" s="110">
        <f>$I71      +$K71      +$M71      +$O71</f>
        <v>18140635</v>
      </c>
      <c r="R71" s="54">
        <f>IF(($H71      =0),0,((($J71      -$H71      )/$H71      )*100))</f>
        <v>16.163157359373411</v>
      </c>
      <c r="S71" s="55">
        <f>IF(($I71      =0),0,((($K71      -$I71      )/$I71      )*100))</f>
        <v>-122.32865526150991</v>
      </c>
      <c r="T71" s="54">
        <f>IF(($E71      =0),0,(($P71      /$E71      )*100))</f>
        <v>44.063614497802106</v>
      </c>
      <c r="U71" s="56">
        <f>IF(($E71      =0),0,(($Q71      /$E71      )*100))</f>
        <v>37.614321555942603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48228000</v>
      </c>
      <c r="C73" s="117">
        <f>SUM(C71:C72)</f>
        <v>0</v>
      </c>
      <c r="D73" s="117"/>
      <c r="E73" s="117">
        <f>$B73      +$C73      +$D73</f>
        <v>48228000</v>
      </c>
      <c r="F73" s="118">
        <f t="shared" ref="F73:O73" si="44">SUM(F71:F72)</f>
        <v>48228000</v>
      </c>
      <c r="G73" s="119">
        <f t="shared" si="44"/>
        <v>38000000</v>
      </c>
      <c r="H73" s="118">
        <f t="shared" si="44"/>
        <v>9831000</v>
      </c>
      <c r="I73" s="119">
        <f t="shared" si="44"/>
        <v>23355634</v>
      </c>
      <c r="J73" s="118">
        <f t="shared" si="44"/>
        <v>11420000</v>
      </c>
      <c r="K73" s="119">
        <f t="shared" si="44"/>
        <v>-5214999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21251000</v>
      </c>
      <c r="Q73" s="119">
        <f>$I73      +$K73      +$M73      +$O73</f>
        <v>18140635</v>
      </c>
      <c r="R73" s="63">
        <f>IF(($H73      =0),0,((($J73      -$H73      )/$H73      )*100))</f>
        <v>16.163157359373411</v>
      </c>
      <c r="S73" s="64">
        <f>IF(($I73      =0),0,((($K73      -$I73      )/$I73      )*100))</f>
        <v>-122.32865526150991</v>
      </c>
      <c r="T73" s="63">
        <f>IF(($E71      =0),0,(($P71      /$E71      )*100))</f>
        <v>44.063614497802106</v>
      </c>
      <c r="U73" s="65">
        <f>IF($E71   =0,0,($Q71   /$E71 )*100)</f>
        <v>37.614321555942603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48228000</v>
      </c>
      <c r="C74" s="120">
        <f>SUM(C71:C72)</f>
        <v>0</v>
      </c>
      <c r="D74" s="120"/>
      <c r="E74" s="120">
        <f>$B74      +$C74      +$D74</f>
        <v>48228000</v>
      </c>
      <c r="F74" s="121">
        <f t="shared" ref="F74:O74" si="45">SUM(F71:F72)</f>
        <v>48228000</v>
      </c>
      <c r="G74" s="122">
        <f t="shared" si="45"/>
        <v>38000000</v>
      </c>
      <c r="H74" s="121">
        <f t="shared" si="45"/>
        <v>9831000</v>
      </c>
      <c r="I74" s="122">
        <f t="shared" si="45"/>
        <v>23355634</v>
      </c>
      <c r="J74" s="121">
        <f t="shared" si="45"/>
        <v>11420000</v>
      </c>
      <c r="K74" s="122">
        <f t="shared" si="45"/>
        <v>-5214999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21251000</v>
      </c>
      <c r="Q74" s="122">
        <f>$I74      +$K74      +$M74      +$O74</f>
        <v>18140635</v>
      </c>
      <c r="R74" s="67">
        <f>IF(($H74      =0),0,((($J74      -$H74      )/$H74      )*100))</f>
        <v>16.163157359373411</v>
      </c>
      <c r="S74" s="68">
        <f>IF(($I74      =0),0,((($K74      -$I74      )/$I74      )*100))</f>
        <v>-122.32865526150991</v>
      </c>
      <c r="T74" s="67">
        <f>IF(($E71      =0),0,(($P71      /$E71      )*100))</f>
        <v>44.063614497802106</v>
      </c>
      <c r="U74" s="71">
        <f>IF($E71   =0,0,($Q71   /$E71 )*100)</f>
        <v>37.614321555942603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51842000</v>
      </c>
      <c r="C75" s="120">
        <f>SUM(C9:C16,C19:C25,C28:C31,C34,C37:C41,C44:C54,C57:C60,C63:C67,C71:C72)</f>
        <v>0</v>
      </c>
      <c r="D75" s="120"/>
      <c r="E75" s="120">
        <f>$B75      +$C75      +$D75</f>
        <v>51842000</v>
      </c>
      <c r="F75" s="121">
        <f t="shared" ref="F75:O75" si="46">SUM(F9:F16,F19:F25,F28:F31,F34,F37:F41,F44:F54,F57:F60,F63:F67,F71:F72)</f>
        <v>51842000</v>
      </c>
      <c r="G75" s="122">
        <f t="shared" si="46"/>
        <v>41100000</v>
      </c>
      <c r="H75" s="121">
        <f t="shared" si="46"/>
        <v>11155000</v>
      </c>
      <c r="I75" s="122">
        <f t="shared" si="46"/>
        <v>25060337</v>
      </c>
      <c r="J75" s="121">
        <f t="shared" si="46"/>
        <v>12547000</v>
      </c>
      <c r="K75" s="122">
        <f t="shared" si="46"/>
        <v>-4237705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23702000</v>
      </c>
      <c r="Q75" s="122">
        <f>$I75      +$K75      +$M75      +$O75</f>
        <v>20822632</v>
      </c>
      <c r="R75" s="67">
        <f>IF(($H75      =0),0,((($J75      -$H75      )/$H75      )*100))</f>
        <v>12.478709099058719</v>
      </c>
      <c r="S75" s="68">
        <f>IF(($I75      =0),0,((($K75      -$I75      )/$I75      )*100))</f>
        <v>-116.91000803381056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45.719686740480689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40.165564600131162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jtYTevITkqfWu47gvitR7JReVBGNXhGsibIc87pTyHmoOmOydlVT7HLjtEliZBf8HdIHhR+YEHCV+N4pj6Lk6Q==" saltValue="7L1uaWoTGCmnLCuDpFcC9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159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326000</v>
      </c>
      <c r="I10" s="110">
        <v>325389</v>
      </c>
      <c r="J10" s="109">
        <v>552000</v>
      </c>
      <c r="K10" s="110">
        <v>551697</v>
      </c>
      <c r="L10" s="109"/>
      <c r="M10" s="110"/>
      <c r="N10" s="109"/>
      <c r="O10" s="110"/>
      <c r="P10" s="109">
        <f t="shared" ref="P10:P17" si="1">$H10      +$J10      +$L10      +$N10</f>
        <v>878000</v>
      </c>
      <c r="Q10" s="110">
        <f t="shared" ref="Q10:Q17" si="2">$I10      +$K10      +$M10      +$O10</f>
        <v>877086</v>
      </c>
      <c r="R10" s="54">
        <f t="shared" ref="R10:R17" si="3">IF(($H10      =0),0,((($J10      -$H10      )/$H10      )*100))</f>
        <v>69.325153374233125</v>
      </c>
      <c r="S10" s="55">
        <f t="shared" ref="S10:S17" si="4">IF(($I10      =0),0,((($K10      -$I10      )/$I10      )*100))</f>
        <v>69.54998478743903</v>
      </c>
      <c r="T10" s="54">
        <f t="shared" ref="T10:T16" si="5">IF(($E10      =0),0,(($P10      /$E10      )*100))</f>
        <v>46.210526315789473</v>
      </c>
      <c r="U10" s="56">
        <f t="shared" ref="U10:U16" si="6">IF(($E10      =0),0,(($Q10      /$E10      )*100))</f>
        <v>46.162421052631579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2100000</v>
      </c>
      <c r="C14" s="108"/>
      <c r="D14" s="108"/>
      <c r="E14" s="108">
        <f t="shared" si="0"/>
        <v>2100000</v>
      </c>
      <c r="F14" s="109">
        <v>2100000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10000000</v>
      </c>
      <c r="C15" s="108"/>
      <c r="D15" s="108"/>
      <c r="E15" s="108">
        <f t="shared" si="0"/>
        <v>10000000</v>
      </c>
      <c r="F15" s="109">
        <v>10000000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14000000</v>
      </c>
      <c r="C17" s="111">
        <f>SUM(C9:C16)</f>
        <v>0</v>
      </c>
      <c r="D17" s="111"/>
      <c r="E17" s="111">
        <f t="shared" si="0"/>
        <v>14000000</v>
      </c>
      <c r="F17" s="112">
        <f t="shared" ref="F17:O17" si="7">SUM(F9:F16)</f>
        <v>14000000</v>
      </c>
      <c r="G17" s="113">
        <f t="shared" si="7"/>
        <v>1900000</v>
      </c>
      <c r="H17" s="112">
        <f t="shared" si="7"/>
        <v>326000</v>
      </c>
      <c r="I17" s="113">
        <f t="shared" si="7"/>
        <v>325389</v>
      </c>
      <c r="J17" s="112">
        <f t="shared" si="7"/>
        <v>552000</v>
      </c>
      <c r="K17" s="113">
        <f t="shared" si="7"/>
        <v>551697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878000</v>
      </c>
      <c r="Q17" s="113">
        <f t="shared" si="2"/>
        <v>877086</v>
      </c>
      <c r="R17" s="58">
        <f t="shared" si="3"/>
        <v>69.325153374233125</v>
      </c>
      <c r="S17" s="59">
        <f t="shared" si="4"/>
        <v>69.54998478743903</v>
      </c>
      <c r="T17" s="58">
        <f>IF((SUM($E9:$E14))=0,0,(P17/(SUM($E9:$E14))*100))</f>
        <v>21.95</v>
      </c>
      <c r="U17" s="60">
        <f>IF((SUM($E9:$E14))=0,0,(Q17/(SUM($E9:$E14))*100))</f>
        <v>21.927150000000001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1957000</v>
      </c>
      <c r="C34" s="108"/>
      <c r="D34" s="108"/>
      <c r="E34" s="108">
        <f>$B34      +$C34      +$D34</f>
        <v>1957000</v>
      </c>
      <c r="F34" s="109">
        <v>1957000</v>
      </c>
      <c r="G34" s="110">
        <v>1370000</v>
      </c>
      <c r="H34" s="109">
        <v>489000</v>
      </c>
      <c r="I34" s="110">
        <v>615621</v>
      </c>
      <c r="J34" s="109">
        <v>881000</v>
      </c>
      <c r="K34" s="110">
        <v>683517</v>
      </c>
      <c r="L34" s="109"/>
      <c r="M34" s="110"/>
      <c r="N34" s="109"/>
      <c r="O34" s="110"/>
      <c r="P34" s="109">
        <f>$H34      +$J34      +$L34      +$N34</f>
        <v>1370000</v>
      </c>
      <c r="Q34" s="110">
        <f>$I34      +$K34      +$M34      +$O34</f>
        <v>1299138</v>
      </c>
      <c r="R34" s="54">
        <f>IF(($H34      =0),0,((($J34      -$H34      )/$H34      )*100))</f>
        <v>80.163599182004091</v>
      </c>
      <c r="S34" s="55">
        <f>IF(($I34      =0),0,((($K34      -$I34      )/$I34      )*100))</f>
        <v>11.028863537793546</v>
      </c>
      <c r="T34" s="54">
        <f>IF(($E34      =0),0,(($P34      /$E34      )*100))</f>
        <v>70.00510986203372</v>
      </c>
      <c r="U34" s="56">
        <f>IF(($E34      =0),0,(($Q34      /$E34      )*100))</f>
        <v>66.384159427695451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1957000</v>
      </c>
      <c r="C35" s="111">
        <f>C34</f>
        <v>0</v>
      </c>
      <c r="D35" s="111"/>
      <c r="E35" s="111">
        <f>$B35      +$C35      +$D35</f>
        <v>1957000</v>
      </c>
      <c r="F35" s="112">
        <f t="shared" ref="F35:O35" si="17">F34</f>
        <v>1957000</v>
      </c>
      <c r="G35" s="113">
        <f t="shared" si="17"/>
        <v>1370000</v>
      </c>
      <c r="H35" s="112">
        <f t="shared" si="17"/>
        <v>489000</v>
      </c>
      <c r="I35" s="113">
        <f t="shared" si="17"/>
        <v>615621</v>
      </c>
      <c r="J35" s="112">
        <f t="shared" si="17"/>
        <v>881000</v>
      </c>
      <c r="K35" s="113">
        <f t="shared" si="17"/>
        <v>683517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1370000</v>
      </c>
      <c r="Q35" s="113">
        <f>$I35      +$K35      +$M35      +$O35</f>
        <v>1299138</v>
      </c>
      <c r="R35" s="58">
        <f>IF(($H35      =0),0,((($J35      -$H35      )/$H35      )*100))</f>
        <v>80.163599182004091</v>
      </c>
      <c r="S35" s="59">
        <f>IF(($I35      =0),0,((($K35      -$I35      )/$I35      )*100))</f>
        <v>11.028863537793546</v>
      </c>
      <c r="T35" s="58">
        <f>IF($E35   =0,0,($P35   /$E35   )*100)</f>
        <v>70.00510986203372</v>
      </c>
      <c r="U35" s="60">
        <f>IF($E35   =0,0,($Q35   /$E35   )*100)</f>
        <v>66.384159427695451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15957000</v>
      </c>
      <c r="C69" s="120">
        <f>SUM(C9:C16,C19:C25,C28:C31,C34,C37:C41,C44:C54,C57:C60,C63:C67)</f>
        <v>0</v>
      </c>
      <c r="D69" s="120"/>
      <c r="E69" s="120">
        <f t="shared" si="35"/>
        <v>15957000</v>
      </c>
      <c r="F69" s="121">
        <f t="shared" ref="F69:O69" si="43">SUM(F9:F16,F19:F25,F28:F31,F34,F37:F41,F44:F54,F57:F60,F63:F67)</f>
        <v>15957000</v>
      </c>
      <c r="G69" s="122">
        <f t="shared" si="43"/>
        <v>3270000</v>
      </c>
      <c r="H69" s="121">
        <f t="shared" si="43"/>
        <v>815000</v>
      </c>
      <c r="I69" s="122">
        <f t="shared" si="43"/>
        <v>941010</v>
      </c>
      <c r="J69" s="121">
        <f t="shared" si="43"/>
        <v>1433000</v>
      </c>
      <c r="K69" s="122">
        <f t="shared" si="43"/>
        <v>1235214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2248000</v>
      </c>
      <c r="Q69" s="122">
        <f t="shared" si="37"/>
        <v>2176224</v>
      </c>
      <c r="R69" s="67">
        <f t="shared" si="38"/>
        <v>75.828220858895705</v>
      </c>
      <c r="S69" s="68">
        <f t="shared" si="39"/>
        <v>31.264704944687093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37.737115997985562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36.532214201779418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63825000</v>
      </c>
      <c r="C71" s="108"/>
      <c r="D71" s="108"/>
      <c r="E71" s="108">
        <f>$B71      +$C71      +$D71</f>
        <v>63825000</v>
      </c>
      <c r="F71" s="109">
        <v>63825000</v>
      </c>
      <c r="G71" s="110">
        <v>40000000</v>
      </c>
      <c r="H71" s="109">
        <v>13707000</v>
      </c>
      <c r="I71" s="110">
        <v>14943125</v>
      </c>
      <c r="J71" s="109">
        <v>6293000</v>
      </c>
      <c r="K71" s="110">
        <v>11176449</v>
      </c>
      <c r="L71" s="109"/>
      <c r="M71" s="110"/>
      <c r="N71" s="109"/>
      <c r="O71" s="110"/>
      <c r="P71" s="109">
        <f>$H71      +$J71      +$L71      +$N71</f>
        <v>20000000</v>
      </c>
      <c r="Q71" s="110">
        <f>$I71      +$K71      +$M71      +$O71</f>
        <v>26119574</v>
      </c>
      <c r="R71" s="54">
        <f>IF(($H71      =0),0,((($J71      -$H71      )/$H71      )*100))</f>
        <v>-54.089151528416139</v>
      </c>
      <c r="S71" s="55">
        <f>IF(($I71      =0),0,((($K71      -$I71      )/$I71      )*100))</f>
        <v>-25.206748922999704</v>
      </c>
      <c r="T71" s="54">
        <f>IF(($E71      =0),0,(($P71      /$E71      )*100))</f>
        <v>31.335683509596553</v>
      </c>
      <c r="U71" s="56">
        <f>IF(($E71      =0),0,(($Q71      /$E71      )*100))</f>
        <v>40.923735213474345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63825000</v>
      </c>
      <c r="C73" s="117">
        <f>SUM(C71:C72)</f>
        <v>0</v>
      </c>
      <c r="D73" s="117"/>
      <c r="E73" s="117">
        <f>$B73      +$C73      +$D73</f>
        <v>63825000</v>
      </c>
      <c r="F73" s="118">
        <f t="shared" ref="F73:O73" si="44">SUM(F71:F72)</f>
        <v>63825000</v>
      </c>
      <c r="G73" s="119">
        <f t="shared" si="44"/>
        <v>40000000</v>
      </c>
      <c r="H73" s="118">
        <f t="shared" si="44"/>
        <v>13707000</v>
      </c>
      <c r="I73" s="119">
        <f t="shared" si="44"/>
        <v>14943125</v>
      </c>
      <c r="J73" s="118">
        <f t="shared" si="44"/>
        <v>6293000</v>
      </c>
      <c r="K73" s="119">
        <f t="shared" si="44"/>
        <v>11176449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20000000</v>
      </c>
      <c r="Q73" s="119">
        <f>$I73      +$K73      +$M73      +$O73</f>
        <v>26119574</v>
      </c>
      <c r="R73" s="63">
        <f>IF(($H73      =0),0,((($J73      -$H73      )/$H73      )*100))</f>
        <v>-54.089151528416139</v>
      </c>
      <c r="S73" s="64">
        <f>IF(($I73      =0),0,((($K73      -$I73      )/$I73      )*100))</f>
        <v>-25.206748922999704</v>
      </c>
      <c r="T73" s="63">
        <f>IF(($E71      =0),0,(($P71      /$E71      )*100))</f>
        <v>31.335683509596553</v>
      </c>
      <c r="U73" s="65">
        <f>IF($E71   =0,0,($Q71   /$E71 )*100)</f>
        <v>40.923735213474345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63825000</v>
      </c>
      <c r="C74" s="120">
        <f>SUM(C71:C72)</f>
        <v>0</v>
      </c>
      <c r="D74" s="120"/>
      <c r="E74" s="120">
        <f>$B74      +$C74      +$D74</f>
        <v>63825000</v>
      </c>
      <c r="F74" s="121">
        <f t="shared" ref="F74:O74" si="45">SUM(F71:F72)</f>
        <v>63825000</v>
      </c>
      <c r="G74" s="122">
        <f t="shared" si="45"/>
        <v>40000000</v>
      </c>
      <c r="H74" s="121">
        <f t="shared" si="45"/>
        <v>13707000</v>
      </c>
      <c r="I74" s="122">
        <f t="shared" si="45"/>
        <v>14943125</v>
      </c>
      <c r="J74" s="121">
        <f t="shared" si="45"/>
        <v>6293000</v>
      </c>
      <c r="K74" s="122">
        <f t="shared" si="45"/>
        <v>11176449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20000000</v>
      </c>
      <c r="Q74" s="122">
        <f>$I74      +$K74      +$M74      +$O74</f>
        <v>26119574</v>
      </c>
      <c r="R74" s="67">
        <f>IF(($H74      =0),0,((($J74      -$H74      )/$H74      )*100))</f>
        <v>-54.089151528416139</v>
      </c>
      <c r="S74" s="68">
        <f>IF(($I74      =0),0,((($K74      -$I74      )/$I74      )*100))</f>
        <v>-25.206748922999704</v>
      </c>
      <c r="T74" s="67">
        <f>IF(($E71      =0),0,(($P71      /$E71      )*100))</f>
        <v>31.335683509596553</v>
      </c>
      <c r="U74" s="71">
        <f>IF($E71   =0,0,($Q71   /$E71 )*100)</f>
        <v>40.923735213474345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79782000</v>
      </c>
      <c r="C75" s="120">
        <f>SUM(C9:C16,C19:C25,C28:C31,C34,C37:C41,C44:C54,C57:C60,C63:C67,C71:C72)</f>
        <v>0</v>
      </c>
      <c r="D75" s="120"/>
      <c r="E75" s="120">
        <f>$B75      +$C75      +$D75</f>
        <v>79782000</v>
      </c>
      <c r="F75" s="121">
        <f t="shared" ref="F75:O75" si="46">SUM(F9:F16,F19:F25,F28:F31,F34,F37:F41,F44:F54,F57:F60,F63:F67,F71:F72)</f>
        <v>79782000</v>
      </c>
      <c r="G75" s="122">
        <f t="shared" si="46"/>
        <v>43270000</v>
      </c>
      <c r="H75" s="121">
        <f t="shared" si="46"/>
        <v>14522000</v>
      </c>
      <c r="I75" s="122">
        <f t="shared" si="46"/>
        <v>15884135</v>
      </c>
      <c r="J75" s="121">
        <f t="shared" si="46"/>
        <v>7726000</v>
      </c>
      <c r="K75" s="122">
        <f t="shared" si="46"/>
        <v>12411663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22248000</v>
      </c>
      <c r="Q75" s="122">
        <f>$I75      +$K75      +$M75      +$O75</f>
        <v>28295798</v>
      </c>
      <c r="R75" s="67">
        <f>IF(($H75      =0),0,((($J75      -$H75      )/$H75      )*100))</f>
        <v>-46.797961713262637</v>
      </c>
      <c r="S75" s="68">
        <f>IF(($I75      =0),0,((($K75      -$I75      )/$I75      )*100))</f>
        <v>-21.861259678289059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31.882147258605372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40.548849273451602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657fOslHuMGdf96iWuJ+7UnBnDVEOPSiTrLPQ2U3+WmEW6FNyfSXUVsW2v6vL1U/kiiOwq7/kOB0Bap4XVQNg==" saltValue="DUtVZTAkKdT7kC8aO18wc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3000000</v>
      </c>
      <c r="C10" s="108"/>
      <c r="D10" s="108"/>
      <c r="E10" s="108">
        <f t="shared" ref="E10:E17" si="0">$B10      +$C10      +$D10</f>
        <v>3000000</v>
      </c>
      <c r="F10" s="109">
        <v>3000000</v>
      </c>
      <c r="G10" s="110">
        <v>3000000</v>
      </c>
      <c r="H10" s="109">
        <v>2234000</v>
      </c>
      <c r="I10" s="110">
        <v>-763028</v>
      </c>
      <c r="J10" s="109">
        <v>212000</v>
      </c>
      <c r="K10" s="110">
        <v>3423390</v>
      </c>
      <c r="L10" s="109"/>
      <c r="M10" s="110"/>
      <c r="N10" s="109"/>
      <c r="O10" s="110"/>
      <c r="P10" s="109">
        <f t="shared" ref="P10:P17" si="1">$H10      +$J10      +$L10      +$N10</f>
        <v>2446000</v>
      </c>
      <c r="Q10" s="110">
        <f t="shared" ref="Q10:Q17" si="2">$I10      +$K10      +$M10      +$O10</f>
        <v>2660362</v>
      </c>
      <c r="R10" s="54">
        <f t="shared" ref="R10:R17" si="3">IF(($H10      =0),0,((($J10      -$H10      )/$H10      )*100))</f>
        <v>-90.510295434198753</v>
      </c>
      <c r="S10" s="55">
        <f t="shared" ref="S10:S17" si="4">IF(($I10      =0),0,((($K10      -$I10      )/$I10      )*100))</f>
        <v>-548.65850270239105</v>
      </c>
      <c r="T10" s="54">
        <f t="shared" ref="T10:T16" si="5">IF(($E10      =0),0,(($P10      /$E10      )*100))</f>
        <v>81.533333333333331</v>
      </c>
      <c r="U10" s="56">
        <f t="shared" ref="U10:U16" si="6">IF(($E10      =0),0,(($Q10      /$E10      )*100))</f>
        <v>88.678733333333341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3000000</v>
      </c>
      <c r="C17" s="111">
        <f>SUM(C9:C16)</f>
        <v>0</v>
      </c>
      <c r="D17" s="111"/>
      <c r="E17" s="111">
        <f t="shared" si="0"/>
        <v>3000000</v>
      </c>
      <c r="F17" s="112">
        <f t="shared" ref="F17:O17" si="7">SUM(F9:F16)</f>
        <v>3000000</v>
      </c>
      <c r="G17" s="113">
        <f t="shared" si="7"/>
        <v>3000000</v>
      </c>
      <c r="H17" s="112">
        <f t="shared" si="7"/>
        <v>2234000</v>
      </c>
      <c r="I17" s="113">
        <f t="shared" si="7"/>
        <v>-763028</v>
      </c>
      <c r="J17" s="112">
        <f t="shared" si="7"/>
        <v>212000</v>
      </c>
      <c r="K17" s="113">
        <f t="shared" si="7"/>
        <v>3423390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2446000</v>
      </c>
      <c r="Q17" s="113">
        <f t="shared" si="2"/>
        <v>2660362</v>
      </c>
      <c r="R17" s="58">
        <f t="shared" si="3"/>
        <v>-90.510295434198753</v>
      </c>
      <c r="S17" s="59">
        <f t="shared" si="4"/>
        <v>-548.65850270239105</v>
      </c>
      <c r="T17" s="58">
        <f>IF((SUM($E9:$E14))=0,0,(P17/(SUM($E9:$E14))*100))</f>
        <v>81.533333333333331</v>
      </c>
      <c r="U17" s="60">
        <f>IF((SUM($E9:$E14))=0,0,(Q17/(SUM($E9:$E14))*100))</f>
        <v>88.678733333333341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2320000</v>
      </c>
      <c r="C34" s="108"/>
      <c r="D34" s="108"/>
      <c r="E34" s="108">
        <f>$B34      +$C34      +$D34</f>
        <v>2320000</v>
      </c>
      <c r="F34" s="109">
        <v>2320000</v>
      </c>
      <c r="G34" s="110">
        <v>1624000</v>
      </c>
      <c r="H34" s="109">
        <v>580000</v>
      </c>
      <c r="I34" s="110">
        <v>-1071717</v>
      </c>
      <c r="J34" s="109">
        <v>650000</v>
      </c>
      <c r="K34" s="110">
        <v>3048990</v>
      </c>
      <c r="L34" s="109"/>
      <c r="M34" s="110"/>
      <c r="N34" s="109"/>
      <c r="O34" s="110"/>
      <c r="P34" s="109">
        <f>$H34      +$J34      +$L34      +$N34</f>
        <v>1230000</v>
      </c>
      <c r="Q34" s="110">
        <f>$I34      +$K34      +$M34      +$O34</f>
        <v>1977273</v>
      </c>
      <c r="R34" s="54">
        <f>IF(($H34      =0),0,((($J34      -$H34      )/$H34      )*100))</f>
        <v>12.068965517241379</v>
      </c>
      <c r="S34" s="55">
        <f>IF(($I34      =0),0,((($K34      -$I34      )/$I34      )*100))</f>
        <v>-384.49581372694468</v>
      </c>
      <c r="T34" s="54">
        <f>IF(($E34      =0),0,(($P34      /$E34      )*100))</f>
        <v>53.017241379310342</v>
      </c>
      <c r="U34" s="56">
        <f>IF(($E34      =0),0,(($Q34      /$E34      )*100))</f>
        <v>85.22728448275862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2320000</v>
      </c>
      <c r="C35" s="111">
        <f>C34</f>
        <v>0</v>
      </c>
      <c r="D35" s="111"/>
      <c r="E35" s="111">
        <f>$B35      +$C35      +$D35</f>
        <v>2320000</v>
      </c>
      <c r="F35" s="112">
        <f t="shared" ref="F35:O35" si="17">F34</f>
        <v>2320000</v>
      </c>
      <c r="G35" s="113">
        <f t="shared" si="17"/>
        <v>1624000</v>
      </c>
      <c r="H35" s="112">
        <f t="shared" si="17"/>
        <v>580000</v>
      </c>
      <c r="I35" s="113">
        <f t="shared" si="17"/>
        <v>-1071717</v>
      </c>
      <c r="J35" s="112">
        <f t="shared" si="17"/>
        <v>650000</v>
      </c>
      <c r="K35" s="113">
        <f t="shared" si="17"/>
        <v>3048990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1230000</v>
      </c>
      <c r="Q35" s="113">
        <f>$I35      +$K35      +$M35      +$O35</f>
        <v>1977273</v>
      </c>
      <c r="R35" s="58">
        <f>IF(($H35      =0),0,((($J35      -$H35      )/$H35      )*100))</f>
        <v>12.068965517241379</v>
      </c>
      <c r="S35" s="59">
        <f>IF(($I35      =0),0,((($K35      -$I35      )/$I35      )*100))</f>
        <v>-384.49581372694468</v>
      </c>
      <c r="T35" s="58">
        <f>IF($E35   =0,0,($P35   /$E35   )*100)</f>
        <v>53.017241379310342</v>
      </c>
      <c r="U35" s="60">
        <f>IF($E35   =0,0,($Q35   /$E35   )*100)</f>
        <v>85.22728448275862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5320000</v>
      </c>
      <c r="C69" s="120">
        <f>SUM(C9:C16,C19:C25,C28:C31,C34,C37:C41,C44:C54,C57:C60,C63:C67)</f>
        <v>0</v>
      </c>
      <c r="D69" s="120"/>
      <c r="E69" s="120">
        <f t="shared" si="35"/>
        <v>5320000</v>
      </c>
      <c r="F69" s="121">
        <f t="shared" ref="F69:O69" si="43">SUM(F9:F16,F19:F25,F28:F31,F34,F37:F41,F44:F54,F57:F60,F63:F67)</f>
        <v>5320000</v>
      </c>
      <c r="G69" s="122">
        <f t="shared" si="43"/>
        <v>4624000</v>
      </c>
      <c r="H69" s="121">
        <f t="shared" si="43"/>
        <v>2814000</v>
      </c>
      <c r="I69" s="122">
        <f t="shared" si="43"/>
        <v>-1834745</v>
      </c>
      <c r="J69" s="121">
        <f t="shared" si="43"/>
        <v>862000</v>
      </c>
      <c r="K69" s="122">
        <f t="shared" si="43"/>
        <v>6472380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3676000</v>
      </c>
      <c r="Q69" s="122">
        <f t="shared" si="37"/>
        <v>4637635</v>
      </c>
      <c r="R69" s="67">
        <f t="shared" si="38"/>
        <v>-69.367448471926082</v>
      </c>
      <c r="S69" s="68">
        <f t="shared" si="39"/>
        <v>-452.76727828662837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69.097744360902254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87.173590225563913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46208000</v>
      </c>
      <c r="C71" s="108"/>
      <c r="D71" s="108"/>
      <c r="E71" s="108">
        <f>$B71      +$C71      +$D71</f>
        <v>46208000</v>
      </c>
      <c r="F71" s="109">
        <v>46208000</v>
      </c>
      <c r="G71" s="110">
        <v>31000000</v>
      </c>
      <c r="H71" s="109">
        <v>11774000</v>
      </c>
      <c r="I71" s="110">
        <v>-16838151</v>
      </c>
      <c r="J71" s="109">
        <v>8226000</v>
      </c>
      <c r="K71" s="110">
        <v>49672987</v>
      </c>
      <c r="L71" s="109"/>
      <c r="M71" s="110"/>
      <c r="N71" s="109"/>
      <c r="O71" s="110"/>
      <c r="P71" s="109">
        <f>$H71      +$J71      +$L71      +$N71</f>
        <v>20000000</v>
      </c>
      <c r="Q71" s="110">
        <f>$I71      +$K71      +$M71      +$O71</f>
        <v>32834836</v>
      </c>
      <c r="R71" s="54">
        <f>IF(($H71      =0),0,((($J71      -$H71      )/$H71      )*100))</f>
        <v>-30.134193986750468</v>
      </c>
      <c r="S71" s="55">
        <f>IF(($I71      =0),0,((($K71      -$I71      )/$I71      )*100))</f>
        <v>-395.00262231880447</v>
      </c>
      <c r="T71" s="54">
        <f>IF(($E71      =0),0,(($P71      /$E71      )*100))</f>
        <v>43.282548476454288</v>
      </c>
      <c r="U71" s="56">
        <f>IF(($E71      =0),0,(($Q71      /$E71      )*100))</f>
        <v>71.058769044321338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46208000</v>
      </c>
      <c r="C73" s="117">
        <f>SUM(C71:C72)</f>
        <v>0</v>
      </c>
      <c r="D73" s="117"/>
      <c r="E73" s="117">
        <f>$B73      +$C73      +$D73</f>
        <v>46208000</v>
      </c>
      <c r="F73" s="118">
        <f t="shared" ref="F73:O73" si="44">SUM(F71:F72)</f>
        <v>46208000</v>
      </c>
      <c r="G73" s="119">
        <f t="shared" si="44"/>
        <v>31000000</v>
      </c>
      <c r="H73" s="118">
        <f t="shared" si="44"/>
        <v>11774000</v>
      </c>
      <c r="I73" s="119">
        <f t="shared" si="44"/>
        <v>-16838151</v>
      </c>
      <c r="J73" s="118">
        <f t="shared" si="44"/>
        <v>8226000</v>
      </c>
      <c r="K73" s="119">
        <f t="shared" si="44"/>
        <v>49672987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20000000</v>
      </c>
      <c r="Q73" s="119">
        <f>$I73      +$K73      +$M73      +$O73</f>
        <v>32834836</v>
      </c>
      <c r="R73" s="63">
        <f>IF(($H73      =0),0,((($J73      -$H73      )/$H73      )*100))</f>
        <v>-30.134193986750468</v>
      </c>
      <c r="S73" s="64">
        <f>IF(($I73      =0),0,((($K73      -$I73      )/$I73      )*100))</f>
        <v>-395.00262231880447</v>
      </c>
      <c r="T73" s="63">
        <f>IF(($E71      =0),0,(($P71      /$E71      )*100))</f>
        <v>43.282548476454288</v>
      </c>
      <c r="U73" s="65">
        <f>IF($E71   =0,0,($Q71   /$E71 )*100)</f>
        <v>71.058769044321338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46208000</v>
      </c>
      <c r="C74" s="120">
        <f>SUM(C71:C72)</f>
        <v>0</v>
      </c>
      <c r="D74" s="120"/>
      <c r="E74" s="120">
        <f>$B74      +$C74      +$D74</f>
        <v>46208000</v>
      </c>
      <c r="F74" s="121">
        <f t="shared" ref="F74:O74" si="45">SUM(F71:F72)</f>
        <v>46208000</v>
      </c>
      <c r="G74" s="122">
        <f t="shared" si="45"/>
        <v>31000000</v>
      </c>
      <c r="H74" s="121">
        <f t="shared" si="45"/>
        <v>11774000</v>
      </c>
      <c r="I74" s="122">
        <f t="shared" si="45"/>
        <v>-16838151</v>
      </c>
      <c r="J74" s="121">
        <f t="shared" si="45"/>
        <v>8226000</v>
      </c>
      <c r="K74" s="122">
        <f t="shared" si="45"/>
        <v>49672987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20000000</v>
      </c>
      <c r="Q74" s="122">
        <f>$I74      +$K74      +$M74      +$O74</f>
        <v>32834836</v>
      </c>
      <c r="R74" s="67">
        <f>IF(($H74      =0),0,((($J74      -$H74      )/$H74      )*100))</f>
        <v>-30.134193986750468</v>
      </c>
      <c r="S74" s="68">
        <f>IF(($I74      =0),0,((($K74      -$I74      )/$I74      )*100))</f>
        <v>-395.00262231880447</v>
      </c>
      <c r="T74" s="67">
        <f>IF(($E71      =0),0,(($P71      /$E71      )*100))</f>
        <v>43.282548476454288</v>
      </c>
      <c r="U74" s="71">
        <f>IF($E71   =0,0,($Q71   /$E71 )*100)</f>
        <v>71.058769044321338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51528000</v>
      </c>
      <c r="C75" s="120">
        <f>SUM(C9:C16,C19:C25,C28:C31,C34,C37:C41,C44:C54,C57:C60,C63:C67,C71:C72)</f>
        <v>0</v>
      </c>
      <c r="D75" s="120"/>
      <c r="E75" s="120">
        <f>$B75      +$C75      +$D75</f>
        <v>51528000</v>
      </c>
      <c r="F75" s="121">
        <f t="shared" ref="F75:O75" si="46">SUM(F9:F16,F19:F25,F28:F31,F34,F37:F41,F44:F54,F57:F60,F63:F67,F71:F72)</f>
        <v>51528000</v>
      </c>
      <c r="G75" s="122">
        <f t="shared" si="46"/>
        <v>35624000</v>
      </c>
      <c r="H75" s="121">
        <f t="shared" si="46"/>
        <v>14588000</v>
      </c>
      <c r="I75" s="122">
        <f t="shared" si="46"/>
        <v>-18672896</v>
      </c>
      <c r="J75" s="121">
        <f t="shared" si="46"/>
        <v>9088000</v>
      </c>
      <c r="K75" s="122">
        <f t="shared" si="46"/>
        <v>56145367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23676000</v>
      </c>
      <c r="Q75" s="122">
        <f>$I75      +$K75      +$M75      +$O75</f>
        <v>37472471</v>
      </c>
      <c r="R75" s="67">
        <f>IF(($H75      =0),0,((($J75      -$H75      )/$H75      )*100))</f>
        <v>-37.702221003564574</v>
      </c>
      <c r="S75" s="68">
        <f>IF(($I75      =0),0,((($K75      -$I75      )/$I75      )*100))</f>
        <v>-400.67841110452287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45.947834187238008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72.722541142679702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0nONsMRdTb6NivvZ4tWR3F6yrE/h6xmmO9+E7Wm4gJDl+2j44ADzNYipAM2yW1V6XNfYfPt+eLynJyTS0w3GQ==" saltValue="xCPPyehJPdV1l9i8QSdwJ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211000</v>
      </c>
      <c r="I10" s="110">
        <v>73293</v>
      </c>
      <c r="J10" s="109">
        <v>105000</v>
      </c>
      <c r="K10" s="110">
        <v>115973</v>
      </c>
      <c r="L10" s="109"/>
      <c r="M10" s="110"/>
      <c r="N10" s="109"/>
      <c r="O10" s="110"/>
      <c r="P10" s="109">
        <f t="shared" ref="P10:P17" si="1">$H10      +$J10      +$L10      +$N10</f>
        <v>316000</v>
      </c>
      <c r="Q10" s="110">
        <f t="shared" ref="Q10:Q17" si="2">$I10      +$K10      +$M10      +$O10</f>
        <v>189266</v>
      </c>
      <c r="R10" s="54">
        <f t="shared" ref="R10:R17" si="3">IF(($H10      =0),0,((($J10      -$H10      )/$H10      )*100))</f>
        <v>-50.236966824644547</v>
      </c>
      <c r="S10" s="55">
        <f t="shared" ref="S10:S17" si="4">IF(($I10      =0),0,((($K10      -$I10      )/$I10      )*100))</f>
        <v>58.23202761518835</v>
      </c>
      <c r="T10" s="54">
        <f t="shared" ref="T10:T16" si="5">IF(($E10      =0),0,(($P10      /$E10      )*100))</f>
        <v>16.631578947368421</v>
      </c>
      <c r="U10" s="56">
        <f t="shared" ref="U10:U16" si="6">IF(($E10      =0),0,(($Q10      /$E10      )*100))</f>
        <v>9.9613684210526312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211000</v>
      </c>
      <c r="I17" s="113">
        <f t="shared" si="7"/>
        <v>73293</v>
      </c>
      <c r="J17" s="112">
        <f t="shared" si="7"/>
        <v>105000</v>
      </c>
      <c r="K17" s="113">
        <f t="shared" si="7"/>
        <v>115973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316000</v>
      </c>
      <c r="Q17" s="113">
        <f t="shared" si="2"/>
        <v>189266</v>
      </c>
      <c r="R17" s="58">
        <f t="shared" si="3"/>
        <v>-50.236966824644547</v>
      </c>
      <c r="S17" s="59">
        <f t="shared" si="4"/>
        <v>58.23202761518835</v>
      </c>
      <c r="T17" s="58">
        <f>IF((SUM($E9:$E14))=0,0,(P17/(SUM($E9:$E14))*100))</f>
        <v>16.631578947368421</v>
      </c>
      <c r="U17" s="60">
        <f>IF((SUM($E9:$E14))=0,0,(Q17/(SUM($E9:$E14))*100))</f>
        <v>9.9613684210526312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1784000</v>
      </c>
      <c r="C34" s="108"/>
      <c r="D34" s="108"/>
      <c r="E34" s="108">
        <f>$B34      +$C34      +$D34</f>
        <v>1784000</v>
      </c>
      <c r="F34" s="109">
        <v>1784000</v>
      </c>
      <c r="G34" s="110">
        <v>1249000</v>
      </c>
      <c r="H34" s="109">
        <v>446000</v>
      </c>
      <c r="I34" s="110">
        <v>636377</v>
      </c>
      <c r="J34" s="109">
        <v>635000</v>
      </c>
      <c r="K34" s="110">
        <v>799099</v>
      </c>
      <c r="L34" s="109"/>
      <c r="M34" s="110"/>
      <c r="N34" s="109"/>
      <c r="O34" s="110"/>
      <c r="P34" s="109">
        <f>$H34      +$J34      +$L34      +$N34</f>
        <v>1081000</v>
      </c>
      <c r="Q34" s="110">
        <f>$I34      +$K34      +$M34      +$O34</f>
        <v>1435476</v>
      </c>
      <c r="R34" s="54">
        <f>IF(($H34      =0),0,((($J34      -$H34      )/$H34      )*100))</f>
        <v>42.376681614349778</v>
      </c>
      <c r="S34" s="55">
        <f>IF(($I34      =0),0,((($K34      -$I34      )/$I34      )*100))</f>
        <v>25.570063028676397</v>
      </c>
      <c r="T34" s="54">
        <f>IF(($E34      =0),0,(($P34      /$E34      )*100))</f>
        <v>60.594170403587441</v>
      </c>
      <c r="U34" s="56">
        <f>IF(($E34      =0),0,(($Q34      /$E34      )*100))</f>
        <v>80.463901345291475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1784000</v>
      </c>
      <c r="C35" s="111">
        <f>C34</f>
        <v>0</v>
      </c>
      <c r="D35" s="111"/>
      <c r="E35" s="111">
        <f>$B35      +$C35      +$D35</f>
        <v>1784000</v>
      </c>
      <c r="F35" s="112">
        <f t="shared" ref="F35:O35" si="17">F34</f>
        <v>1784000</v>
      </c>
      <c r="G35" s="113">
        <f t="shared" si="17"/>
        <v>1249000</v>
      </c>
      <c r="H35" s="112">
        <f t="shared" si="17"/>
        <v>446000</v>
      </c>
      <c r="I35" s="113">
        <f t="shared" si="17"/>
        <v>636377</v>
      </c>
      <c r="J35" s="112">
        <f t="shared" si="17"/>
        <v>635000</v>
      </c>
      <c r="K35" s="113">
        <f t="shared" si="17"/>
        <v>799099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1081000</v>
      </c>
      <c r="Q35" s="113">
        <f>$I35      +$K35      +$M35      +$O35</f>
        <v>1435476</v>
      </c>
      <c r="R35" s="58">
        <f>IF(($H35      =0),0,((($J35      -$H35      )/$H35      )*100))</f>
        <v>42.376681614349778</v>
      </c>
      <c r="S35" s="59">
        <f>IF(($I35      =0),0,((($K35      -$I35      )/$I35      )*100))</f>
        <v>25.570063028676397</v>
      </c>
      <c r="T35" s="58">
        <f>IF($E35   =0,0,($P35   /$E35   )*100)</f>
        <v>60.594170403587441</v>
      </c>
      <c r="U35" s="60">
        <f>IF($E35   =0,0,($Q35   /$E35   )*100)</f>
        <v>80.463901345291475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17100000</v>
      </c>
      <c r="C37" s="108"/>
      <c r="D37" s="108"/>
      <c r="E37" s="108">
        <f t="shared" ref="E37:E42" si="18">$B37      +$C37      +$D37</f>
        <v>17100000</v>
      </c>
      <c r="F37" s="109">
        <v>17100000</v>
      </c>
      <c r="G37" s="110">
        <v>11115000</v>
      </c>
      <c r="H37" s="109">
        <v>5294000</v>
      </c>
      <c r="I37" s="110"/>
      <c r="J37" s="109">
        <v>904000</v>
      </c>
      <c r="K37" s="110">
        <v>990000</v>
      </c>
      <c r="L37" s="109"/>
      <c r="M37" s="110"/>
      <c r="N37" s="109"/>
      <c r="O37" s="110"/>
      <c r="P37" s="109">
        <f t="shared" ref="P37:P42" si="19">$H37      +$J37      +$L37      +$N37</f>
        <v>6198000</v>
      </c>
      <c r="Q37" s="110">
        <f t="shared" ref="Q37:Q42" si="20">$I37      +$K37      +$M37      +$O37</f>
        <v>990000</v>
      </c>
      <c r="R37" s="54">
        <f t="shared" ref="R37:R42" si="21">IF(($H37      =0),0,((($J37      -$H37      )/$H37      )*100))</f>
        <v>-82.924064979221754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36.245614035087719</v>
      </c>
      <c r="U37" s="56">
        <f t="shared" ref="U37:U41" si="24">IF(($E37      =0),0,(($Q37      /$E37      )*100))</f>
        <v>5.7894736842105265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22497000</v>
      </c>
      <c r="C38" s="108"/>
      <c r="D38" s="108"/>
      <c r="E38" s="108">
        <f t="shared" si="18"/>
        <v>22497000</v>
      </c>
      <c r="F38" s="109">
        <v>20455000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39597000</v>
      </c>
      <c r="C42" s="111">
        <f>SUM(C37:C41)</f>
        <v>0</v>
      </c>
      <c r="D42" s="111"/>
      <c r="E42" s="111">
        <f t="shared" si="18"/>
        <v>39597000</v>
      </c>
      <c r="F42" s="112">
        <f t="shared" ref="F42:O42" si="25">SUM(F37:F41)</f>
        <v>37555000</v>
      </c>
      <c r="G42" s="113">
        <f t="shared" si="25"/>
        <v>11115000</v>
      </c>
      <c r="H42" s="112">
        <f t="shared" si="25"/>
        <v>5294000</v>
      </c>
      <c r="I42" s="113">
        <f t="shared" si="25"/>
        <v>0</v>
      </c>
      <c r="J42" s="112">
        <f t="shared" si="25"/>
        <v>904000</v>
      </c>
      <c r="K42" s="113">
        <f t="shared" si="25"/>
        <v>990000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6198000</v>
      </c>
      <c r="Q42" s="113">
        <f t="shared" si="20"/>
        <v>990000</v>
      </c>
      <c r="R42" s="58">
        <f t="shared" si="21"/>
        <v>-82.924064979221754</v>
      </c>
      <c r="S42" s="59">
        <f t="shared" si="22"/>
        <v>0</v>
      </c>
      <c r="T42" s="58">
        <f>IF((+$E37+$E40) =0,0,(P42   /(+$E37+$E40) )*100)</f>
        <v>36.245614035087719</v>
      </c>
      <c r="U42" s="60">
        <f>IF((+$E37+$E40) =0,0,(Q42   /(+$E37+$E40) )*100)</f>
        <v>5.7894736842105265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43281000</v>
      </c>
      <c r="C69" s="120">
        <f>SUM(C9:C16,C19:C25,C28:C31,C34,C37:C41,C44:C54,C57:C60,C63:C67)</f>
        <v>0</v>
      </c>
      <c r="D69" s="120"/>
      <c r="E69" s="120">
        <f t="shared" si="35"/>
        <v>43281000</v>
      </c>
      <c r="F69" s="121">
        <f t="shared" ref="F69:O69" si="43">SUM(F9:F16,F19:F25,F28:F31,F34,F37:F41,F44:F54,F57:F60,F63:F67)</f>
        <v>41239000</v>
      </c>
      <c r="G69" s="122">
        <f t="shared" si="43"/>
        <v>14264000</v>
      </c>
      <c r="H69" s="121">
        <f t="shared" si="43"/>
        <v>5951000</v>
      </c>
      <c r="I69" s="122">
        <f t="shared" si="43"/>
        <v>709670</v>
      </c>
      <c r="J69" s="121">
        <f t="shared" si="43"/>
        <v>1644000</v>
      </c>
      <c r="K69" s="122">
        <f t="shared" si="43"/>
        <v>1905072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7595000</v>
      </c>
      <c r="Q69" s="122">
        <f t="shared" si="37"/>
        <v>2614742</v>
      </c>
      <c r="R69" s="67">
        <f t="shared" si="38"/>
        <v>-72.37439085867922</v>
      </c>
      <c r="S69" s="68">
        <f t="shared" si="39"/>
        <v>168.44477010441472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36.542532717474977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12.580552347959969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26787000</v>
      </c>
      <c r="C71" s="108"/>
      <c r="D71" s="108"/>
      <c r="E71" s="108">
        <f>$B71      +$C71      +$D71</f>
        <v>26787000</v>
      </c>
      <c r="F71" s="109">
        <v>26787000</v>
      </c>
      <c r="G71" s="110">
        <v>21000000</v>
      </c>
      <c r="H71" s="109">
        <v>2526000</v>
      </c>
      <c r="I71" s="110">
        <v>4063819</v>
      </c>
      <c r="J71" s="109">
        <v>4474000</v>
      </c>
      <c r="K71" s="110">
        <v>15391438</v>
      </c>
      <c r="L71" s="109"/>
      <c r="M71" s="110"/>
      <c r="N71" s="109"/>
      <c r="O71" s="110"/>
      <c r="P71" s="109">
        <f>$H71      +$J71      +$L71      +$N71</f>
        <v>7000000</v>
      </c>
      <c r="Q71" s="110">
        <f>$I71      +$K71      +$M71      +$O71</f>
        <v>19455257</v>
      </c>
      <c r="R71" s="54">
        <f>IF(($H71      =0),0,((($J71      -$H71      )/$H71      )*100))</f>
        <v>77.117973079968323</v>
      </c>
      <c r="S71" s="55">
        <f>IF(($I71      =0),0,((($K71      -$I71      )/$I71      )*100))</f>
        <v>278.74319697801502</v>
      </c>
      <c r="T71" s="54">
        <f>IF(($E71      =0),0,(($P71      /$E71      )*100))</f>
        <v>26.13207899354164</v>
      </c>
      <c r="U71" s="56">
        <f>IF(($E71      =0),0,(($Q71      /$E71      )*100))</f>
        <v>72.629473251950571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26787000</v>
      </c>
      <c r="C73" s="117">
        <f>SUM(C71:C72)</f>
        <v>0</v>
      </c>
      <c r="D73" s="117"/>
      <c r="E73" s="117">
        <f>$B73      +$C73      +$D73</f>
        <v>26787000</v>
      </c>
      <c r="F73" s="118">
        <f t="shared" ref="F73:O73" si="44">SUM(F71:F72)</f>
        <v>26787000</v>
      </c>
      <c r="G73" s="119">
        <f t="shared" si="44"/>
        <v>21000000</v>
      </c>
      <c r="H73" s="118">
        <f t="shared" si="44"/>
        <v>2526000</v>
      </c>
      <c r="I73" s="119">
        <f t="shared" si="44"/>
        <v>4063819</v>
      </c>
      <c r="J73" s="118">
        <f t="shared" si="44"/>
        <v>4474000</v>
      </c>
      <c r="K73" s="119">
        <f t="shared" si="44"/>
        <v>15391438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7000000</v>
      </c>
      <c r="Q73" s="119">
        <f>$I73      +$K73      +$M73      +$O73</f>
        <v>19455257</v>
      </c>
      <c r="R73" s="63">
        <f>IF(($H73      =0),0,((($J73      -$H73      )/$H73      )*100))</f>
        <v>77.117973079968323</v>
      </c>
      <c r="S73" s="64">
        <f>IF(($I73      =0),0,((($K73      -$I73      )/$I73      )*100))</f>
        <v>278.74319697801502</v>
      </c>
      <c r="T73" s="63">
        <f>IF(($E71      =0),0,(($P71      /$E71      )*100))</f>
        <v>26.13207899354164</v>
      </c>
      <c r="U73" s="65">
        <f>IF($E71   =0,0,($Q71   /$E71 )*100)</f>
        <v>72.629473251950571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26787000</v>
      </c>
      <c r="C74" s="120">
        <f>SUM(C71:C72)</f>
        <v>0</v>
      </c>
      <c r="D74" s="120"/>
      <c r="E74" s="120">
        <f>$B74      +$C74      +$D74</f>
        <v>26787000</v>
      </c>
      <c r="F74" s="121">
        <f t="shared" ref="F74:O74" si="45">SUM(F71:F72)</f>
        <v>26787000</v>
      </c>
      <c r="G74" s="122">
        <f t="shared" si="45"/>
        <v>21000000</v>
      </c>
      <c r="H74" s="121">
        <f t="shared" si="45"/>
        <v>2526000</v>
      </c>
      <c r="I74" s="122">
        <f t="shared" si="45"/>
        <v>4063819</v>
      </c>
      <c r="J74" s="121">
        <f t="shared" si="45"/>
        <v>4474000</v>
      </c>
      <c r="K74" s="122">
        <f t="shared" si="45"/>
        <v>15391438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7000000</v>
      </c>
      <c r="Q74" s="122">
        <f>$I74      +$K74      +$M74      +$O74</f>
        <v>19455257</v>
      </c>
      <c r="R74" s="67">
        <f>IF(($H74      =0),0,((($J74      -$H74      )/$H74      )*100))</f>
        <v>77.117973079968323</v>
      </c>
      <c r="S74" s="68">
        <f>IF(($I74      =0),0,((($K74      -$I74      )/$I74      )*100))</f>
        <v>278.74319697801502</v>
      </c>
      <c r="T74" s="67">
        <f>IF(($E71      =0),0,(($P71      /$E71      )*100))</f>
        <v>26.13207899354164</v>
      </c>
      <c r="U74" s="71">
        <f>IF($E71   =0,0,($Q71   /$E71 )*100)</f>
        <v>72.629473251950571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70068000</v>
      </c>
      <c r="C75" s="120">
        <f>SUM(C9:C16,C19:C25,C28:C31,C34,C37:C41,C44:C54,C57:C60,C63:C67,C71:C72)</f>
        <v>0</v>
      </c>
      <c r="D75" s="120"/>
      <c r="E75" s="120">
        <f>$B75      +$C75      +$D75</f>
        <v>70068000</v>
      </c>
      <c r="F75" s="121">
        <f t="shared" ref="F75:O75" si="46">SUM(F9:F16,F19:F25,F28:F31,F34,F37:F41,F44:F54,F57:F60,F63:F67,F71:F72)</f>
        <v>68026000</v>
      </c>
      <c r="G75" s="122">
        <f t="shared" si="46"/>
        <v>35264000</v>
      </c>
      <c r="H75" s="121">
        <f t="shared" si="46"/>
        <v>8477000</v>
      </c>
      <c r="I75" s="122">
        <f t="shared" si="46"/>
        <v>4773489</v>
      </c>
      <c r="J75" s="121">
        <f t="shared" si="46"/>
        <v>6118000</v>
      </c>
      <c r="K75" s="122">
        <f t="shared" si="46"/>
        <v>17296510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14595000</v>
      </c>
      <c r="Q75" s="122">
        <f>$I75      +$K75      +$M75      +$O75</f>
        <v>22069999</v>
      </c>
      <c r="R75" s="67">
        <f>IF(($H75      =0),0,((($J75      -$H75      )/$H75      )*100))</f>
        <v>-27.828241123038811</v>
      </c>
      <c r="S75" s="68">
        <f>IF(($I75      =0),0,((($K75      -$I75      )/$I75      )*100))</f>
        <v>262.34523636694252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30.680456580689921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46.393809253536816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vEPZDhUghfbkGrRYVLjLKmCMF/RNawU3mExn1RPaRhru2WhNHZ5Mk2MRnwDYZQUmNloOW2WduJ4LLgoOZPsLfA==" saltValue="gLRfFgXC51xGGvMl91GPs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505000</v>
      </c>
      <c r="I10" s="110">
        <v>504929</v>
      </c>
      <c r="J10" s="109">
        <v>1282000</v>
      </c>
      <c r="K10" s="110">
        <v>571710</v>
      </c>
      <c r="L10" s="109"/>
      <c r="M10" s="110"/>
      <c r="N10" s="109"/>
      <c r="O10" s="110"/>
      <c r="P10" s="109">
        <f t="shared" ref="P10:P17" si="1">$H10      +$J10      +$L10      +$N10</f>
        <v>1787000</v>
      </c>
      <c r="Q10" s="110">
        <f t="shared" ref="Q10:Q17" si="2">$I10      +$K10      +$M10      +$O10</f>
        <v>1076639</v>
      </c>
      <c r="R10" s="54">
        <f t="shared" ref="R10:R17" si="3">IF(($H10      =0),0,((($J10      -$H10      )/$H10      )*100))</f>
        <v>153.86138613861385</v>
      </c>
      <c r="S10" s="55">
        <f t="shared" ref="S10:S17" si="4">IF(($I10      =0),0,((($K10      -$I10      )/$I10      )*100))</f>
        <v>13.225819867743782</v>
      </c>
      <c r="T10" s="54">
        <f t="shared" ref="T10:T16" si="5">IF(($E10      =0),0,(($P10      /$E10      )*100))</f>
        <v>94.05263157894737</v>
      </c>
      <c r="U10" s="56">
        <f t="shared" ref="U10:U16" si="6">IF(($E10      =0),0,(($Q10      /$E10      )*100))</f>
        <v>56.665210526315789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505000</v>
      </c>
      <c r="I17" s="113">
        <f t="shared" si="7"/>
        <v>504929</v>
      </c>
      <c r="J17" s="112">
        <f t="shared" si="7"/>
        <v>1282000</v>
      </c>
      <c r="K17" s="113">
        <f t="shared" si="7"/>
        <v>571710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1787000</v>
      </c>
      <c r="Q17" s="113">
        <f t="shared" si="2"/>
        <v>1076639</v>
      </c>
      <c r="R17" s="58">
        <f t="shared" si="3"/>
        <v>153.86138613861385</v>
      </c>
      <c r="S17" s="59">
        <f t="shared" si="4"/>
        <v>13.225819867743782</v>
      </c>
      <c r="T17" s="58">
        <f>IF((SUM($E9:$E14))=0,0,(P17/(SUM($E9:$E14))*100))</f>
        <v>94.05263157894737</v>
      </c>
      <c r="U17" s="60">
        <f>IF((SUM($E9:$E14))=0,0,(Q17/(SUM($E9:$E14))*100))</f>
        <v>56.665210526315789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1525000</v>
      </c>
      <c r="C34" s="108"/>
      <c r="D34" s="108"/>
      <c r="E34" s="108">
        <f>$B34      +$C34      +$D34</f>
        <v>1525000</v>
      </c>
      <c r="F34" s="109">
        <v>1525000</v>
      </c>
      <c r="G34" s="110">
        <v>1066000</v>
      </c>
      <c r="H34" s="109">
        <v>380000</v>
      </c>
      <c r="I34" s="110">
        <v>554796</v>
      </c>
      <c r="J34" s="109">
        <v>458000</v>
      </c>
      <c r="K34" s="110">
        <v>458170</v>
      </c>
      <c r="L34" s="109"/>
      <c r="M34" s="110"/>
      <c r="N34" s="109"/>
      <c r="O34" s="110"/>
      <c r="P34" s="109">
        <f>$H34      +$J34      +$L34      +$N34</f>
        <v>838000</v>
      </c>
      <c r="Q34" s="110">
        <f>$I34      +$K34      +$M34      +$O34</f>
        <v>1012966</v>
      </c>
      <c r="R34" s="54">
        <f>IF(($H34      =0),0,((($J34      -$H34      )/$H34      )*100))</f>
        <v>20.526315789473685</v>
      </c>
      <c r="S34" s="55">
        <f>IF(($I34      =0),0,((($K34      -$I34      )/$I34      )*100))</f>
        <v>-17.416491827626732</v>
      </c>
      <c r="T34" s="54">
        <f>IF(($E34      =0),0,(($P34      /$E34      )*100))</f>
        <v>54.950819672131146</v>
      </c>
      <c r="U34" s="56">
        <f>IF(($E34      =0),0,(($Q34      /$E34      )*100))</f>
        <v>66.424000000000007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1525000</v>
      </c>
      <c r="C35" s="111">
        <f>C34</f>
        <v>0</v>
      </c>
      <c r="D35" s="111"/>
      <c r="E35" s="111">
        <f>$B35      +$C35      +$D35</f>
        <v>1525000</v>
      </c>
      <c r="F35" s="112">
        <f t="shared" ref="F35:O35" si="17">F34</f>
        <v>1525000</v>
      </c>
      <c r="G35" s="113">
        <f t="shared" si="17"/>
        <v>1066000</v>
      </c>
      <c r="H35" s="112">
        <f t="shared" si="17"/>
        <v>380000</v>
      </c>
      <c r="I35" s="113">
        <f t="shared" si="17"/>
        <v>554796</v>
      </c>
      <c r="J35" s="112">
        <f t="shared" si="17"/>
        <v>458000</v>
      </c>
      <c r="K35" s="113">
        <f t="shared" si="17"/>
        <v>458170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838000</v>
      </c>
      <c r="Q35" s="113">
        <f>$I35      +$K35      +$M35      +$O35</f>
        <v>1012966</v>
      </c>
      <c r="R35" s="58">
        <f>IF(($H35      =0),0,((($J35      -$H35      )/$H35      )*100))</f>
        <v>20.526315789473685</v>
      </c>
      <c r="S35" s="59">
        <f>IF(($I35      =0),0,((($K35      -$I35      )/$I35      )*100))</f>
        <v>-17.416491827626732</v>
      </c>
      <c r="T35" s="58">
        <f>IF($E35   =0,0,($P35   /$E35   )*100)</f>
        <v>54.950819672131146</v>
      </c>
      <c r="U35" s="60">
        <f>IF($E35   =0,0,($Q35   /$E35   )*100)</f>
        <v>66.424000000000007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3425000</v>
      </c>
      <c r="C69" s="120">
        <f>SUM(C9:C16,C19:C25,C28:C31,C34,C37:C41,C44:C54,C57:C60,C63:C67)</f>
        <v>0</v>
      </c>
      <c r="D69" s="120"/>
      <c r="E69" s="120">
        <f t="shared" si="35"/>
        <v>3425000</v>
      </c>
      <c r="F69" s="121">
        <f t="shared" ref="F69:O69" si="43">SUM(F9:F16,F19:F25,F28:F31,F34,F37:F41,F44:F54,F57:F60,F63:F67)</f>
        <v>3425000</v>
      </c>
      <c r="G69" s="122">
        <f t="shared" si="43"/>
        <v>2966000</v>
      </c>
      <c r="H69" s="121">
        <f t="shared" si="43"/>
        <v>885000</v>
      </c>
      <c r="I69" s="122">
        <f t="shared" si="43"/>
        <v>1059725</v>
      </c>
      <c r="J69" s="121">
        <f t="shared" si="43"/>
        <v>1740000</v>
      </c>
      <c r="K69" s="122">
        <f t="shared" si="43"/>
        <v>1029880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2625000</v>
      </c>
      <c r="Q69" s="122">
        <f t="shared" si="37"/>
        <v>2089605</v>
      </c>
      <c r="R69" s="67">
        <f t="shared" si="38"/>
        <v>96.610169491525426</v>
      </c>
      <c r="S69" s="68">
        <f t="shared" si="39"/>
        <v>-2.8162966807426457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76.642335766423358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61.010364963503648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41078000</v>
      </c>
      <c r="C71" s="108"/>
      <c r="D71" s="108"/>
      <c r="E71" s="108">
        <f>$B71      +$C71      +$D71</f>
        <v>41078000</v>
      </c>
      <c r="F71" s="109">
        <v>41078000</v>
      </c>
      <c r="G71" s="110">
        <v>24646000</v>
      </c>
      <c r="H71" s="109">
        <v>4483000</v>
      </c>
      <c r="I71" s="110">
        <v>4688138</v>
      </c>
      <c r="J71" s="109">
        <v>7840000</v>
      </c>
      <c r="K71" s="110">
        <v>13393345</v>
      </c>
      <c r="L71" s="109"/>
      <c r="M71" s="110"/>
      <c r="N71" s="109"/>
      <c r="O71" s="110"/>
      <c r="P71" s="109">
        <f>$H71      +$J71      +$L71      +$N71</f>
        <v>12323000</v>
      </c>
      <c r="Q71" s="110">
        <f>$I71      +$K71      +$M71      +$O71</f>
        <v>18081483</v>
      </c>
      <c r="R71" s="54">
        <f>IF(($H71      =0),0,((($J71      -$H71      )/$H71      )*100))</f>
        <v>74.882890921258081</v>
      </c>
      <c r="S71" s="55">
        <f>IF(($I71      =0),0,((($K71      -$I71      )/$I71      )*100))</f>
        <v>185.68580959007605</v>
      </c>
      <c r="T71" s="54">
        <f>IF(($E71      =0),0,(($P71      /$E71      )*100))</f>
        <v>29.999026242757683</v>
      </c>
      <c r="U71" s="56">
        <f>IF(($E71      =0),0,(($Q71      /$E71      )*100))</f>
        <v>44.017437557816834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41078000</v>
      </c>
      <c r="C73" s="117">
        <f>SUM(C71:C72)</f>
        <v>0</v>
      </c>
      <c r="D73" s="117"/>
      <c r="E73" s="117">
        <f>$B73      +$C73      +$D73</f>
        <v>41078000</v>
      </c>
      <c r="F73" s="118">
        <f t="shared" ref="F73:O73" si="44">SUM(F71:F72)</f>
        <v>41078000</v>
      </c>
      <c r="G73" s="119">
        <f t="shared" si="44"/>
        <v>24646000</v>
      </c>
      <c r="H73" s="118">
        <f t="shared" si="44"/>
        <v>4483000</v>
      </c>
      <c r="I73" s="119">
        <f t="shared" si="44"/>
        <v>4688138</v>
      </c>
      <c r="J73" s="118">
        <f t="shared" si="44"/>
        <v>7840000</v>
      </c>
      <c r="K73" s="119">
        <f t="shared" si="44"/>
        <v>13393345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12323000</v>
      </c>
      <c r="Q73" s="119">
        <f>$I73      +$K73      +$M73      +$O73</f>
        <v>18081483</v>
      </c>
      <c r="R73" s="63">
        <f>IF(($H73      =0),0,((($J73      -$H73      )/$H73      )*100))</f>
        <v>74.882890921258081</v>
      </c>
      <c r="S73" s="64">
        <f>IF(($I73      =0),0,((($K73      -$I73      )/$I73      )*100))</f>
        <v>185.68580959007605</v>
      </c>
      <c r="T73" s="63">
        <f>IF(($E71      =0),0,(($P71      /$E71      )*100))</f>
        <v>29.999026242757683</v>
      </c>
      <c r="U73" s="65">
        <f>IF($E71   =0,0,($Q71   /$E71 )*100)</f>
        <v>44.017437557816834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41078000</v>
      </c>
      <c r="C74" s="120">
        <f>SUM(C71:C72)</f>
        <v>0</v>
      </c>
      <c r="D74" s="120"/>
      <c r="E74" s="120">
        <f>$B74      +$C74      +$D74</f>
        <v>41078000</v>
      </c>
      <c r="F74" s="121">
        <f t="shared" ref="F74:O74" si="45">SUM(F71:F72)</f>
        <v>41078000</v>
      </c>
      <c r="G74" s="122">
        <f t="shared" si="45"/>
        <v>24646000</v>
      </c>
      <c r="H74" s="121">
        <f t="shared" si="45"/>
        <v>4483000</v>
      </c>
      <c r="I74" s="122">
        <f t="shared" si="45"/>
        <v>4688138</v>
      </c>
      <c r="J74" s="121">
        <f t="shared" si="45"/>
        <v>7840000</v>
      </c>
      <c r="K74" s="122">
        <f t="shared" si="45"/>
        <v>13393345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12323000</v>
      </c>
      <c r="Q74" s="122">
        <f>$I74      +$K74      +$M74      +$O74</f>
        <v>18081483</v>
      </c>
      <c r="R74" s="67">
        <f>IF(($H74      =0),0,((($J74      -$H74      )/$H74      )*100))</f>
        <v>74.882890921258081</v>
      </c>
      <c r="S74" s="68">
        <f>IF(($I74      =0),0,((($K74      -$I74      )/$I74      )*100))</f>
        <v>185.68580959007605</v>
      </c>
      <c r="T74" s="67">
        <f>IF(($E71      =0),0,(($P71      /$E71      )*100))</f>
        <v>29.999026242757683</v>
      </c>
      <c r="U74" s="71">
        <f>IF($E71   =0,0,($Q71   /$E71 )*100)</f>
        <v>44.017437557816834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44503000</v>
      </c>
      <c r="C75" s="120">
        <f>SUM(C9:C16,C19:C25,C28:C31,C34,C37:C41,C44:C54,C57:C60,C63:C67,C71:C72)</f>
        <v>0</v>
      </c>
      <c r="D75" s="120"/>
      <c r="E75" s="120">
        <f>$B75      +$C75      +$D75</f>
        <v>44503000</v>
      </c>
      <c r="F75" s="121">
        <f t="shared" ref="F75:O75" si="46">SUM(F9:F16,F19:F25,F28:F31,F34,F37:F41,F44:F54,F57:F60,F63:F67,F71:F72)</f>
        <v>44503000</v>
      </c>
      <c r="G75" s="122">
        <f t="shared" si="46"/>
        <v>27612000</v>
      </c>
      <c r="H75" s="121">
        <f t="shared" si="46"/>
        <v>5368000</v>
      </c>
      <c r="I75" s="122">
        <f t="shared" si="46"/>
        <v>5747863</v>
      </c>
      <c r="J75" s="121">
        <f t="shared" si="46"/>
        <v>9580000</v>
      </c>
      <c r="K75" s="122">
        <f t="shared" si="46"/>
        <v>14423225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14948000</v>
      </c>
      <c r="Q75" s="122">
        <f>$I75      +$K75      +$M75      +$O75</f>
        <v>20171088</v>
      </c>
      <c r="R75" s="67">
        <f>IF(($H75      =0),0,((($J75      -$H75      )/$H75      )*100))</f>
        <v>78.46497764530551</v>
      </c>
      <c r="S75" s="68">
        <f>IF(($I75      =0),0,((($K75      -$I75      )/$I75      )*100))</f>
        <v>150.93195505877574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33.588746826056671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45.325232006831001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Xg9EQPxL3EZeNhmdPaLRMDDW+2on+EfuG8rJjQI2pITPRfqBAJCV8KrQXPc5fS0gEW/nnGyjfACSGpPQOonUg==" saltValue="QNx+30uokaFV0W54/tI3Y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162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1100000</v>
      </c>
      <c r="C10" s="108"/>
      <c r="D10" s="108"/>
      <c r="E10" s="108">
        <f t="shared" ref="E10:E17" si="0">$B10      +$C10      +$D10</f>
        <v>1100000</v>
      </c>
      <c r="F10" s="109">
        <v>1100000</v>
      </c>
      <c r="G10" s="110">
        <v>1100000</v>
      </c>
      <c r="H10" s="109">
        <v>40000</v>
      </c>
      <c r="I10" s="110">
        <v>69229</v>
      </c>
      <c r="J10" s="109">
        <v>174000</v>
      </c>
      <c r="K10" s="110">
        <v>134837</v>
      </c>
      <c r="L10" s="109"/>
      <c r="M10" s="110"/>
      <c r="N10" s="109"/>
      <c r="O10" s="110"/>
      <c r="P10" s="109">
        <f t="shared" ref="P10:P17" si="1">$H10      +$J10      +$L10      +$N10</f>
        <v>214000</v>
      </c>
      <c r="Q10" s="110">
        <f t="shared" ref="Q10:Q17" si="2">$I10      +$K10      +$M10      +$O10</f>
        <v>204066</v>
      </c>
      <c r="R10" s="54">
        <f t="shared" ref="R10:R17" si="3">IF(($H10      =0),0,((($J10      -$H10      )/$H10      )*100))</f>
        <v>335</v>
      </c>
      <c r="S10" s="55">
        <f t="shared" ref="S10:S17" si="4">IF(($I10      =0),0,((($K10      -$I10      )/$I10      )*100))</f>
        <v>94.769532999176647</v>
      </c>
      <c r="T10" s="54">
        <f t="shared" ref="T10:T16" si="5">IF(($E10      =0),0,(($P10      /$E10      )*100))</f>
        <v>19.454545454545453</v>
      </c>
      <c r="U10" s="56">
        <f t="shared" ref="U10:U16" si="6">IF(($E10      =0),0,(($Q10      /$E10      )*100))</f>
        <v>18.551454545454547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1100000</v>
      </c>
      <c r="C17" s="111">
        <f>SUM(C9:C16)</f>
        <v>0</v>
      </c>
      <c r="D17" s="111"/>
      <c r="E17" s="111">
        <f t="shared" si="0"/>
        <v>1100000</v>
      </c>
      <c r="F17" s="112">
        <f t="shared" ref="F17:O17" si="7">SUM(F9:F16)</f>
        <v>1100000</v>
      </c>
      <c r="G17" s="113">
        <f t="shared" si="7"/>
        <v>1100000</v>
      </c>
      <c r="H17" s="112">
        <f t="shared" si="7"/>
        <v>40000</v>
      </c>
      <c r="I17" s="113">
        <f t="shared" si="7"/>
        <v>69229</v>
      </c>
      <c r="J17" s="112">
        <f t="shared" si="7"/>
        <v>174000</v>
      </c>
      <c r="K17" s="113">
        <f t="shared" si="7"/>
        <v>134837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214000</v>
      </c>
      <c r="Q17" s="113">
        <f t="shared" si="2"/>
        <v>204066</v>
      </c>
      <c r="R17" s="58">
        <f t="shared" si="3"/>
        <v>335</v>
      </c>
      <c r="S17" s="59">
        <f t="shared" si="4"/>
        <v>94.769532999176647</v>
      </c>
      <c r="T17" s="58">
        <f>IF((SUM($E9:$E14))=0,0,(P17/(SUM($E9:$E14))*100))</f>
        <v>19.454545454545453</v>
      </c>
      <c r="U17" s="60">
        <f>IF((SUM($E9:$E14))=0,0,(Q17/(SUM($E9:$E14))*100))</f>
        <v>18.551454545454547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2663000</v>
      </c>
      <c r="C31" s="108"/>
      <c r="D31" s="108"/>
      <c r="E31" s="108">
        <f>$B31      +$C31      +$D31</f>
        <v>2663000</v>
      </c>
      <c r="F31" s="109">
        <v>2663000</v>
      </c>
      <c r="G31" s="110">
        <v>1864000</v>
      </c>
      <c r="H31" s="109">
        <v>257000</v>
      </c>
      <c r="I31" s="110">
        <v>570137</v>
      </c>
      <c r="J31" s="109">
        <v>1184000</v>
      </c>
      <c r="K31" s="110">
        <v>871422</v>
      </c>
      <c r="L31" s="109"/>
      <c r="M31" s="110"/>
      <c r="N31" s="109"/>
      <c r="O31" s="110"/>
      <c r="P31" s="109">
        <f>$H31      +$J31      +$L31      +$N31</f>
        <v>1441000</v>
      </c>
      <c r="Q31" s="110">
        <f>$I31      +$K31      +$M31      +$O31</f>
        <v>1441559</v>
      </c>
      <c r="R31" s="54">
        <f>IF(($H31      =0),0,((($J31      -$H31      )/$H31      )*100))</f>
        <v>360.70038910505838</v>
      </c>
      <c r="S31" s="55">
        <f>IF(($I31      =0),0,((($K31      -$I31      )/$I31      )*100))</f>
        <v>52.844316366066401</v>
      </c>
      <c r="T31" s="54">
        <f>IF(($E31      =0),0,(($P31      /$E31      )*100))</f>
        <v>54.111903867818242</v>
      </c>
      <c r="U31" s="56">
        <f>IF(($E31      =0),0,(($Q31      /$E31      )*100))</f>
        <v>54.132895230942545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2663000</v>
      </c>
      <c r="C32" s="111">
        <f>SUM(C28:C31)</f>
        <v>0</v>
      </c>
      <c r="D32" s="111"/>
      <c r="E32" s="111">
        <f>$B32      +$C32      +$D32</f>
        <v>2663000</v>
      </c>
      <c r="F32" s="112">
        <f t="shared" ref="F32:O32" si="16">SUM(F28:F31)</f>
        <v>2663000</v>
      </c>
      <c r="G32" s="113">
        <f t="shared" si="16"/>
        <v>1864000</v>
      </c>
      <c r="H32" s="112">
        <f t="shared" si="16"/>
        <v>257000</v>
      </c>
      <c r="I32" s="113">
        <f t="shared" si="16"/>
        <v>570137</v>
      </c>
      <c r="J32" s="112">
        <f t="shared" si="16"/>
        <v>1184000</v>
      </c>
      <c r="K32" s="113">
        <f t="shared" si="16"/>
        <v>871422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1441000</v>
      </c>
      <c r="Q32" s="113">
        <f>$I32      +$K32      +$M32      +$O32</f>
        <v>1441559</v>
      </c>
      <c r="R32" s="58">
        <f>IF(($H32      =0),0,((($J32      -$H32      )/$H32      )*100))</f>
        <v>360.70038910505838</v>
      </c>
      <c r="S32" s="59">
        <f>IF(($I32      =0),0,((($K32      -$I32      )/$I32      )*100))</f>
        <v>52.844316366066401</v>
      </c>
      <c r="T32" s="58">
        <f>IF($E32   =0,0,($P32   /$E32   )*100)</f>
        <v>54.111903867818242</v>
      </c>
      <c r="U32" s="60">
        <f>IF($E32   =0,0,($Q32   /$E32   )*100)</f>
        <v>54.132895230942545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3193000</v>
      </c>
      <c r="C34" s="108"/>
      <c r="D34" s="108"/>
      <c r="E34" s="108">
        <f>$B34      +$C34      +$D34</f>
        <v>3193000</v>
      </c>
      <c r="F34" s="109">
        <v>3193000</v>
      </c>
      <c r="G34" s="110">
        <v>2235000</v>
      </c>
      <c r="H34" s="109">
        <v>798000</v>
      </c>
      <c r="I34" s="110">
        <v>1675531</v>
      </c>
      <c r="J34" s="109">
        <v>328000</v>
      </c>
      <c r="K34" s="110">
        <v>756751</v>
      </c>
      <c r="L34" s="109"/>
      <c r="M34" s="110"/>
      <c r="N34" s="109"/>
      <c r="O34" s="110"/>
      <c r="P34" s="109">
        <f>$H34      +$J34      +$L34      +$N34</f>
        <v>1126000</v>
      </c>
      <c r="Q34" s="110">
        <f>$I34      +$K34      +$M34      +$O34</f>
        <v>2432282</v>
      </c>
      <c r="R34" s="54">
        <f>IF(($H34      =0),0,((($J34      -$H34      )/$H34      )*100))</f>
        <v>-58.897243107769427</v>
      </c>
      <c r="S34" s="55">
        <f>IF(($I34      =0),0,((($K34      -$I34      )/$I34      )*100))</f>
        <v>-54.835153751258559</v>
      </c>
      <c r="T34" s="54">
        <f>IF(($E34      =0),0,(($P34      /$E34      )*100))</f>
        <v>35.264641403069213</v>
      </c>
      <c r="U34" s="56">
        <f>IF(($E34      =0),0,(($Q34      /$E34      )*100))</f>
        <v>76.17544628875666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3193000</v>
      </c>
      <c r="C35" s="111">
        <f>C34</f>
        <v>0</v>
      </c>
      <c r="D35" s="111"/>
      <c r="E35" s="111">
        <f>$B35      +$C35      +$D35</f>
        <v>3193000</v>
      </c>
      <c r="F35" s="112">
        <f t="shared" ref="F35:O35" si="17">F34</f>
        <v>3193000</v>
      </c>
      <c r="G35" s="113">
        <f t="shared" si="17"/>
        <v>2235000</v>
      </c>
      <c r="H35" s="112">
        <f t="shared" si="17"/>
        <v>798000</v>
      </c>
      <c r="I35" s="113">
        <f t="shared" si="17"/>
        <v>1675531</v>
      </c>
      <c r="J35" s="112">
        <f t="shared" si="17"/>
        <v>328000</v>
      </c>
      <c r="K35" s="113">
        <f t="shared" si="17"/>
        <v>756751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1126000</v>
      </c>
      <c r="Q35" s="113">
        <f>$I35      +$K35      +$M35      +$O35</f>
        <v>2432282</v>
      </c>
      <c r="R35" s="58">
        <f>IF(($H35      =0),0,((($J35      -$H35      )/$H35      )*100))</f>
        <v>-58.897243107769427</v>
      </c>
      <c r="S35" s="59">
        <f>IF(($I35      =0),0,((($K35      -$I35      )/$I35      )*100))</f>
        <v>-54.835153751258559</v>
      </c>
      <c r="T35" s="58">
        <f>IF($E35   =0,0,($P35   /$E35   )*100)</f>
        <v>35.264641403069213</v>
      </c>
      <c r="U35" s="60">
        <f>IF($E35   =0,0,($Q35   /$E35   )*100)</f>
        <v>76.17544628875666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11120000</v>
      </c>
      <c r="I53" s="110">
        <v>12429167</v>
      </c>
      <c r="J53" s="109">
        <v>6053000</v>
      </c>
      <c r="K53" s="110">
        <v>27313808</v>
      </c>
      <c r="L53" s="109"/>
      <c r="M53" s="110"/>
      <c r="N53" s="109"/>
      <c r="O53" s="110"/>
      <c r="P53" s="109">
        <f t="shared" si="27"/>
        <v>17173000</v>
      </c>
      <c r="Q53" s="110">
        <f t="shared" si="28"/>
        <v>39742975</v>
      </c>
      <c r="R53" s="54">
        <f t="shared" si="29"/>
        <v>-45.56654676258993</v>
      </c>
      <c r="S53" s="55">
        <f t="shared" si="30"/>
        <v>119.75574067031202</v>
      </c>
      <c r="T53" s="54">
        <f t="shared" si="31"/>
        <v>17.172999999999998</v>
      </c>
      <c r="U53" s="56">
        <f t="shared" si="32"/>
        <v>39.742975000000001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70000000</v>
      </c>
      <c r="H55" s="112">
        <f t="shared" si="33"/>
        <v>11120000</v>
      </c>
      <c r="I55" s="113">
        <f t="shared" si="33"/>
        <v>12429167</v>
      </c>
      <c r="J55" s="112">
        <f t="shared" si="33"/>
        <v>6053000</v>
      </c>
      <c r="K55" s="113">
        <f t="shared" si="33"/>
        <v>27313808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17173000</v>
      </c>
      <c r="Q55" s="113">
        <f t="shared" si="28"/>
        <v>39742975</v>
      </c>
      <c r="R55" s="58">
        <f t="shared" si="29"/>
        <v>-45.56654676258993</v>
      </c>
      <c r="S55" s="59">
        <f t="shared" si="30"/>
        <v>119.75574067031202</v>
      </c>
      <c r="T55" s="58">
        <f>IF((+$E45+$E47+$E49+$E50+$E53) =0,0,(P55   /(+$E45+$E47+$E49+$E50+$E53) )*100)</f>
        <v>17.172999999999998</v>
      </c>
      <c r="U55" s="60">
        <f>IF((+$E45+$E47+$E49+$E50+$E53) =0,0,(Q55   /(+$E45+$E47+$E49+$E50+$E53) )*100)</f>
        <v>39.742975000000001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106956000</v>
      </c>
      <c r="C69" s="120">
        <f>SUM(C9:C16,C19:C25,C28:C31,C34,C37:C41,C44:C54,C57:C60,C63:C67)</f>
        <v>0</v>
      </c>
      <c r="D69" s="120"/>
      <c r="E69" s="120">
        <f t="shared" si="35"/>
        <v>106956000</v>
      </c>
      <c r="F69" s="121">
        <f t="shared" ref="F69:O69" si="43">SUM(F9:F16,F19:F25,F28:F31,F34,F37:F41,F44:F54,F57:F60,F63:F67)</f>
        <v>106956000</v>
      </c>
      <c r="G69" s="122">
        <f t="shared" si="43"/>
        <v>75199000</v>
      </c>
      <c r="H69" s="121">
        <f t="shared" si="43"/>
        <v>12215000</v>
      </c>
      <c r="I69" s="122">
        <f t="shared" si="43"/>
        <v>14744064</v>
      </c>
      <c r="J69" s="121">
        <f t="shared" si="43"/>
        <v>7739000</v>
      </c>
      <c r="K69" s="122">
        <f t="shared" si="43"/>
        <v>29076818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19954000</v>
      </c>
      <c r="Q69" s="122">
        <f t="shared" si="37"/>
        <v>43820882</v>
      </c>
      <c r="R69" s="67">
        <f t="shared" si="38"/>
        <v>-36.643471142038479</v>
      </c>
      <c r="S69" s="68">
        <f t="shared" si="39"/>
        <v>97.210334952425598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18.656269867983095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40.970943191592809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229547000</v>
      </c>
      <c r="C71" s="108"/>
      <c r="D71" s="108"/>
      <c r="E71" s="108">
        <f>$B71      +$C71      +$D71</f>
        <v>229547000</v>
      </c>
      <c r="F71" s="109">
        <v>229547000</v>
      </c>
      <c r="G71" s="110">
        <v>169000000</v>
      </c>
      <c r="H71" s="109">
        <v>50043000</v>
      </c>
      <c r="I71" s="110">
        <v>49677577</v>
      </c>
      <c r="J71" s="109">
        <v>50957000</v>
      </c>
      <c r="K71" s="110">
        <v>91023752</v>
      </c>
      <c r="L71" s="109"/>
      <c r="M71" s="110"/>
      <c r="N71" s="109"/>
      <c r="O71" s="110"/>
      <c r="P71" s="109">
        <f>$H71      +$J71      +$L71      +$N71</f>
        <v>101000000</v>
      </c>
      <c r="Q71" s="110">
        <f>$I71      +$K71      +$M71      +$O71</f>
        <v>140701329</v>
      </c>
      <c r="R71" s="54">
        <f>IF(($H71      =0),0,((($J71      -$H71      )/$H71      )*100))</f>
        <v>1.8264292708270888</v>
      </c>
      <c r="S71" s="55">
        <f>IF(($I71      =0),0,((($K71      -$I71      )/$I71      )*100))</f>
        <v>83.229049194569214</v>
      </c>
      <c r="T71" s="54">
        <f>IF(($E71      =0),0,(($P71      /$E71      )*100))</f>
        <v>43.999703764370693</v>
      </c>
      <c r="U71" s="56">
        <f>IF(($E71      =0),0,(($Q71      /$E71      )*100))</f>
        <v>61.295215794586731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229547000</v>
      </c>
      <c r="C73" s="117">
        <f>SUM(C71:C72)</f>
        <v>0</v>
      </c>
      <c r="D73" s="117"/>
      <c r="E73" s="117">
        <f>$B73      +$C73      +$D73</f>
        <v>229547000</v>
      </c>
      <c r="F73" s="118">
        <f t="shared" ref="F73:O73" si="44">SUM(F71:F72)</f>
        <v>229547000</v>
      </c>
      <c r="G73" s="119">
        <f t="shared" si="44"/>
        <v>169000000</v>
      </c>
      <c r="H73" s="118">
        <f t="shared" si="44"/>
        <v>50043000</v>
      </c>
      <c r="I73" s="119">
        <f t="shared" si="44"/>
        <v>49677577</v>
      </c>
      <c r="J73" s="118">
        <f t="shared" si="44"/>
        <v>50957000</v>
      </c>
      <c r="K73" s="119">
        <f t="shared" si="44"/>
        <v>91023752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101000000</v>
      </c>
      <c r="Q73" s="119">
        <f>$I73      +$K73      +$M73      +$O73</f>
        <v>140701329</v>
      </c>
      <c r="R73" s="63">
        <f>IF(($H73      =0),0,((($J73      -$H73      )/$H73      )*100))</f>
        <v>1.8264292708270888</v>
      </c>
      <c r="S73" s="64">
        <f>IF(($I73      =0),0,((($K73      -$I73      )/$I73      )*100))</f>
        <v>83.229049194569214</v>
      </c>
      <c r="T73" s="63">
        <f>IF(($E71      =0),0,(($P71      /$E71      )*100))</f>
        <v>43.999703764370693</v>
      </c>
      <c r="U73" s="65">
        <f>IF($E71   =0,0,($Q71   /$E71 )*100)</f>
        <v>61.295215794586731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229547000</v>
      </c>
      <c r="C74" s="120">
        <f>SUM(C71:C72)</f>
        <v>0</v>
      </c>
      <c r="D74" s="120"/>
      <c r="E74" s="120">
        <f>$B74      +$C74      +$D74</f>
        <v>229547000</v>
      </c>
      <c r="F74" s="121">
        <f t="shared" ref="F74:O74" si="45">SUM(F71:F72)</f>
        <v>229547000</v>
      </c>
      <c r="G74" s="122">
        <f t="shared" si="45"/>
        <v>169000000</v>
      </c>
      <c r="H74" s="121">
        <f t="shared" si="45"/>
        <v>50043000</v>
      </c>
      <c r="I74" s="122">
        <f t="shared" si="45"/>
        <v>49677577</v>
      </c>
      <c r="J74" s="121">
        <f t="shared" si="45"/>
        <v>50957000</v>
      </c>
      <c r="K74" s="122">
        <f t="shared" si="45"/>
        <v>91023752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101000000</v>
      </c>
      <c r="Q74" s="122">
        <f>$I74      +$K74      +$M74      +$O74</f>
        <v>140701329</v>
      </c>
      <c r="R74" s="67">
        <f>IF(($H74      =0),0,((($J74      -$H74      )/$H74      )*100))</f>
        <v>1.8264292708270888</v>
      </c>
      <c r="S74" s="68">
        <f>IF(($I74      =0),0,((($K74      -$I74      )/$I74      )*100))</f>
        <v>83.229049194569214</v>
      </c>
      <c r="T74" s="67">
        <f>IF(($E71      =0),0,(($P71      /$E71      )*100))</f>
        <v>43.999703764370693</v>
      </c>
      <c r="U74" s="71">
        <f>IF($E71   =0,0,($Q71   /$E71 )*100)</f>
        <v>61.295215794586731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336503000</v>
      </c>
      <c r="C75" s="120">
        <f>SUM(C9:C16,C19:C25,C28:C31,C34,C37:C41,C44:C54,C57:C60,C63:C67,C71:C72)</f>
        <v>0</v>
      </c>
      <c r="D75" s="120"/>
      <c r="E75" s="120">
        <f>$B75      +$C75      +$D75</f>
        <v>336503000</v>
      </c>
      <c r="F75" s="121">
        <f t="shared" ref="F75:O75" si="46">SUM(F9:F16,F19:F25,F28:F31,F34,F37:F41,F44:F54,F57:F60,F63:F67,F71:F72)</f>
        <v>336503000</v>
      </c>
      <c r="G75" s="122">
        <f t="shared" si="46"/>
        <v>244199000</v>
      </c>
      <c r="H75" s="121">
        <f t="shared" si="46"/>
        <v>62258000</v>
      </c>
      <c r="I75" s="122">
        <f t="shared" si="46"/>
        <v>64421641</v>
      </c>
      <c r="J75" s="121">
        <f t="shared" si="46"/>
        <v>58696000</v>
      </c>
      <c r="K75" s="122">
        <f t="shared" si="46"/>
        <v>120100570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120954000</v>
      </c>
      <c r="Q75" s="122">
        <f>$I75      +$K75      +$M75      +$O75</f>
        <v>184522211</v>
      </c>
      <c r="R75" s="67">
        <f>IF(($H75      =0),0,((($J75      -$H75      )/$H75      )*100))</f>
        <v>-5.7213530791223617</v>
      </c>
      <c r="S75" s="68">
        <f>IF(($I75      =0),0,((($K75      -$I75      )/$I75      )*100))</f>
        <v>86.428920678999773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35.94440465612491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54.835235049910402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lhUfWipvPje8itkrwOrtW07cP75ODiy9HT/Hiex22hfkO8VZStr5JZPh6ZBCfKyK19mdh1RhJ4LnN7Bq1Kd05w==" saltValue="APJLazBSYQ+C5ypMQ1INJ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107000</v>
      </c>
      <c r="I10" s="110">
        <v>141600</v>
      </c>
      <c r="J10" s="109">
        <v>496000</v>
      </c>
      <c r="K10" s="110">
        <v>363521</v>
      </c>
      <c r="L10" s="109"/>
      <c r="M10" s="110"/>
      <c r="N10" s="109"/>
      <c r="O10" s="110"/>
      <c r="P10" s="109">
        <f t="shared" ref="P10:P17" si="1">$H10      +$J10      +$L10      +$N10</f>
        <v>603000</v>
      </c>
      <c r="Q10" s="110">
        <f t="shared" ref="Q10:Q17" si="2">$I10      +$K10      +$M10      +$O10</f>
        <v>505121</v>
      </c>
      <c r="R10" s="54">
        <f t="shared" ref="R10:R17" si="3">IF(($H10      =0),0,((($J10      -$H10      )/$H10      )*100))</f>
        <v>363.55140186915889</v>
      </c>
      <c r="S10" s="55">
        <f t="shared" ref="S10:S17" si="4">IF(($I10      =0),0,((($K10      -$I10      )/$I10      )*100))</f>
        <v>156.72387005649716</v>
      </c>
      <c r="T10" s="54">
        <f t="shared" ref="T10:T16" si="5">IF(($E10      =0),0,(($P10      /$E10      )*100))</f>
        <v>31.736842105263158</v>
      </c>
      <c r="U10" s="56">
        <f t="shared" ref="U10:U16" si="6">IF(($E10      =0),0,(($Q10      /$E10      )*100))</f>
        <v>26.585315789473686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107000</v>
      </c>
      <c r="I17" s="113">
        <f t="shared" si="7"/>
        <v>141600</v>
      </c>
      <c r="J17" s="112">
        <f t="shared" si="7"/>
        <v>496000</v>
      </c>
      <c r="K17" s="113">
        <f t="shared" si="7"/>
        <v>363521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603000</v>
      </c>
      <c r="Q17" s="113">
        <f t="shared" si="2"/>
        <v>505121</v>
      </c>
      <c r="R17" s="58">
        <f t="shared" si="3"/>
        <v>363.55140186915889</v>
      </c>
      <c r="S17" s="59">
        <f t="shared" si="4"/>
        <v>156.72387005649716</v>
      </c>
      <c r="T17" s="58">
        <f>IF((SUM($E9:$E14))=0,0,(P17/(SUM($E9:$E14))*100))</f>
        <v>31.736842105263158</v>
      </c>
      <c r="U17" s="60">
        <f>IF((SUM($E9:$E14))=0,0,(Q17/(SUM($E9:$E14))*100))</f>
        <v>26.585315789473686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1953000</v>
      </c>
      <c r="C34" s="108"/>
      <c r="D34" s="108"/>
      <c r="E34" s="108">
        <f>$B34      +$C34      +$D34</f>
        <v>1953000</v>
      </c>
      <c r="F34" s="109">
        <v>1953000</v>
      </c>
      <c r="G34" s="110">
        <v>1367000</v>
      </c>
      <c r="H34" s="109">
        <v>488000</v>
      </c>
      <c r="I34" s="110">
        <v>1779866</v>
      </c>
      <c r="J34" s="109">
        <v>30000</v>
      </c>
      <c r="K34" s="110">
        <v>4457195</v>
      </c>
      <c r="L34" s="109"/>
      <c r="M34" s="110"/>
      <c r="N34" s="109"/>
      <c r="O34" s="110"/>
      <c r="P34" s="109">
        <f>$H34      +$J34      +$L34      +$N34</f>
        <v>518000</v>
      </c>
      <c r="Q34" s="110">
        <f>$I34      +$K34      +$M34      +$O34</f>
        <v>6237061</v>
      </c>
      <c r="R34" s="54">
        <f>IF(($H34      =0),0,((($J34      -$H34      )/$H34      )*100))</f>
        <v>-93.852459016393439</v>
      </c>
      <c r="S34" s="55">
        <f>IF(($I34      =0),0,((($K34      -$I34      )/$I34      )*100))</f>
        <v>150.42306555662054</v>
      </c>
      <c r="T34" s="54">
        <f>IF(($E34      =0),0,(($P34      /$E34      )*100))</f>
        <v>26.523297491039425</v>
      </c>
      <c r="U34" s="56">
        <f>IF(($E34      =0),0,(($Q34      /$E34      )*100))</f>
        <v>319.357962109575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1953000</v>
      </c>
      <c r="C35" s="111">
        <f>C34</f>
        <v>0</v>
      </c>
      <c r="D35" s="111"/>
      <c r="E35" s="111">
        <f>$B35      +$C35      +$D35</f>
        <v>1953000</v>
      </c>
      <c r="F35" s="112">
        <f t="shared" ref="F35:O35" si="17">F34</f>
        <v>1953000</v>
      </c>
      <c r="G35" s="113">
        <f t="shared" si="17"/>
        <v>1367000</v>
      </c>
      <c r="H35" s="112">
        <f t="shared" si="17"/>
        <v>488000</v>
      </c>
      <c r="I35" s="113">
        <f t="shared" si="17"/>
        <v>1779866</v>
      </c>
      <c r="J35" s="112">
        <f t="shared" si="17"/>
        <v>30000</v>
      </c>
      <c r="K35" s="113">
        <f t="shared" si="17"/>
        <v>4457195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518000</v>
      </c>
      <c r="Q35" s="113">
        <f>$I35      +$K35      +$M35      +$O35</f>
        <v>6237061</v>
      </c>
      <c r="R35" s="58">
        <f>IF(($H35      =0),0,((($J35      -$H35      )/$H35      )*100))</f>
        <v>-93.852459016393439</v>
      </c>
      <c r="S35" s="59">
        <f>IF(($I35      =0),0,((($K35      -$I35      )/$I35      )*100))</f>
        <v>150.42306555662054</v>
      </c>
      <c r="T35" s="58">
        <f>IF($E35   =0,0,($P35   /$E35   )*100)</f>
        <v>26.523297491039425</v>
      </c>
      <c r="U35" s="60">
        <f>IF($E35   =0,0,($Q35   /$E35   )*100)</f>
        <v>319.357962109575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13380000</v>
      </c>
      <c r="C37" s="108"/>
      <c r="D37" s="108"/>
      <c r="E37" s="108">
        <f t="shared" ref="E37:E42" si="18">$B37      +$C37      +$D37</f>
        <v>13380000</v>
      </c>
      <c r="F37" s="109">
        <v>13380000</v>
      </c>
      <c r="G37" s="110">
        <v>8697000</v>
      </c>
      <c r="H37" s="109">
        <v>4030000</v>
      </c>
      <c r="I37" s="110">
        <v>3751480</v>
      </c>
      <c r="J37" s="109">
        <v>4667000</v>
      </c>
      <c r="K37" s="110">
        <v>7487048</v>
      </c>
      <c r="L37" s="109"/>
      <c r="M37" s="110"/>
      <c r="N37" s="109"/>
      <c r="O37" s="110"/>
      <c r="P37" s="109">
        <f t="shared" ref="P37:P42" si="19">$H37      +$J37      +$L37      +$N37</f>
        <v>8697000</v>
      </c>
      <c r="Q37" s="110">
        <f t="shared" ref="Q37:Q42" si="20">$I37      +$K37      +$M37      +$O37</f>
        <v>11238528</v>
      </c>
      <c r="R37" s="54">
        <f t="shared" ref="R37:R42" si="21">IF(($H37      =0),0,((($J37      -$H37      )/$H37      )*100))</f>
        <v>15.806451612903224</v>
      </c>
      <c r="S37" s="55">
        <f t="shared" ref="S37:S42" si="22">IF(($I37      =0),0,((($K37      -$I37      )/$I37      )*100))</f>
        <v>99.575847398893231</v>
      </c>
      <c r="T37" s="54">
        <f t="shared" ref="T37:T41" si="23">IF(($E37      =0),0,(($P37      /$E37      )*100))</f>
        <v>65</v>
      </c>
      <c r="U37" s="56">
        <f t="shared" ref="U37:U41" si="24">IF(($E37      =0),0,(($Q37      /$E37      )*100))</f>
        <v>83.994977578475343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9559000</v>
      </c>
      <c r="C38" s="108"/>
      <c r="D38" s="108"/>
      <c r="E38" s="108">
        <f t="shared" si="18"/>
        <v>9559000</v>
      </c>
      <c r="F38" s="109">
        <v>8691000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22939000</v>
      </c>
      <c r="C42" s="111">
        <f>SUM(C37:C41)</f>
        <v>0</v>
      </c>
      <c r="D42" s="111"/>
      <c r="E42" s="111">
        <f t="shared" si="18"/>
        <v>22939000</v>
      </c>
      <c r="F42" s="112">
        <f t="shared" ref="F42:O42" si="25">SUM(F37:F41)</f>
        <v>22071000</v>
      </c>
      <c r="G42" s="113">
        <f t="shared" si="25"/>
        <v>8697000</v>
      </c>
      <c r="H42" s="112">
        <f t="shared" si="25"/>
        <v>4030000</v>
      </c>
      <c r="I42" s="113">
        <f t="shared" si="25"/>
        <v>3751480</v>
      </c>
      <c r="J42" s="112">
        <f t="shared" si="25"/>
        <v>4667000</v>
      </c>
      <c r="K42" s="113">
        <f t="shared" si="25"/>
        <v>7487048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8697000</v>
      </c>
      <c r="Q42" s="113">
        <f t="shared" si="20"/>
        <v>11238528</v>
      </c>
      <c r="R42" s="58">
        <f t="shared" si="21"/>
        <v>15.806451612903224</v>
      </c>
      <c r="S42" s="59">
        <f t="shared" si="22"/>
        <v>99.575847398893231</v>
      </c>
      <c r="T42" s="58">
        <f>IF((+$E37+$E40) =0,0,(P42   /(+$E37+$E40) )*100)</f>
        <v>65</v>
      </c>
      <c r="U42" s="60">
        <f>IF((+$E37+$E40) =0,0,(Q42   /(+$E37+$E40) )*100)</f>
        <v>83.994977578475343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26792000</v>
      </c>
      <c r="C69" s="120">
        <f>SUM(C9:C16,C19:C25,C28:C31,C34,C37:C41,C44:C54,C57:C60,C63:C67)</f>
        <v>0</v>
      </c>
      <c r="D69" s="120"/>
      <c r="E69" s="120">
        <f t="shared" si="35"/>
        <v>26792000</v>
      </c>
      <c r="F69" s="121">
        <f t="shared" ref="F69:O69" si="43">SUM(F9:F16,F19:F25,F28:F31,F34,F37:F41,F44:F54,F57:F60,F63:F67)</f>
        <v>25924000</v>
      </c>
      <c r="G69" s="122">
        <f t="shared" si="43"/>
        <v>11964000</v>
      </c>
      <c r="H69" s="121">
        <f t="shared" si="43"/>
        <v>4625000</v>
      </c>
      <c r="I69" s="122">
        <f t="shared" si="43"/>
        <v>5672946</v>
      </c>
      <c r="J69" s="121">
        <f t="shared" si="43"/>
        <v>5193000</v>
      </c>
      <c r="K69" s="122">
        <f t="shared" si="43"/>
        <v>12307764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9818000</v>
      </c>
      <c r="Q69" s="122">
        <f t="shared" si="37"/>
        <v>17980710</v>
      </c>
      <c r="R69" s="67">
        <f t="shared" si="38"/>
        <v>12.281081081081082</v>
      </c>
      <c r="S69" s="68">
        <f t="shared" si="39"/>
        <v>116.95542316108774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56.972088434979398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104.3388266697615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20531000</v>
      </c>
      <c r="C71" s="108"/>
      <c r="D71" s="108"/>
      <c r="E71" s="108">
        <f>$B71      +$C71      +$D71</f>
        <v>20531000</v>
      </c>
      <c r="F71" s="109">
        <v>20531000</v>
      </c>
      <c r="G71" s="110">
        <v>16500000</v>
      </c>
      <c r="H71" s="109">
        <v>1383000</v>
      </c>
      <c r="I71" s="110">
        <v>1147586</v>
      </c>
      <c r="J71" s="109">
        <v>5617000</v>
      </c>
      <c r="K71" s="110">
        <v>8299807</v>
      </c>
      <c r="L71" s="109"/>
      <c r="M71" s="110"/>
      <c r="N71" s="109"/>
      <c r="O71" s="110"/>
      <c r="P71" s="109">
        <f>$H71      +$J71      +$L71      +$N71</f>
        <v>7000000</v>
      </c>
      <c r="Q71" s="110">
        <f>$I71      +$K71      +$M71      +$O71</f>
        <v>9447393</v>
      </c>
      <c r="R71" s="54">
        <f>IF(($H71      =0),0,((($J71      -$H71      )/$H71      )*100))</f>
        <v>306.14605929139549</v>
      </c>
      <c r="S71" s="55">
        <f>IF(($I71      =0),0,((($K71      -$I71      )/$I71      )*100))</f>
        <v>623.24052402172902</v>
      </c>
      <c r="T71" s="54">
        <f>IF(($E71      =0),0,(($P71      /$E71      )*100))</f>
        <v>34.094783498124784</v>
      </c>
      <c r="U71" s="56">
        <f>IF(($E71      =0),0,(($Q71      /$E71      )*100))</f>
        <v>46.015259850957094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20531000</v>
      </c>
      <c r="C73" s="117">
        <f>SUM(C71:C72)</f>
        <v>0</v>
      </c>
      <c r="D73" s="117"/>
      <c r="E73" s="117">
        <f>$B73      +$C73      +$D73</f>
        <v>20531000</v>
      </c>
      <c r="F73" s="118">
        <f t="shared" ref="F73:O73" si="44">SUM(F71:F72)</f>
        <v>20531000</v>
      </c>
      <c r="G73" s="119">
        <f t="shared" si="44"/>
        <v>16500000</v>
      </c>
      <c r="H73" s="118">
        <f t="shared" si="44"/>
        <v>1383000</v>
      </c>
      <c r="I73" s="119">
        <f t="shared" si="44"/>
        <v>1147586</v>
      </c>
      <c r="J73" s="118">
        <f t="shared" si="44"/>
        <v>5617000</v>
      </c>
      <c r="K73" s="119">
        <f t="shared" si="44"/>
        <v>8299807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7000000</v>
      </c>
      <c r="Q73" s="119">
        <f>$I73      +$K73      +$M73      +$O73</f>
        <v>9447393</v>
      </c>
      <c r="R73" s="63">
        <f>IF(($H73      =0),0,((($J73      -$H73      )/$H73      )*100))</f>
        <v>306.14605929139549</v>
      </c>
      <c r="S73" s="64">
        <f>IF(($I73      =0),0,((($K73      -$I73      )/$I73      )*100))</f>
        <v>623.24052402172902</v>
      </c>
      <c r="T73" s="63">
        <f>IF(($E71      =0),0,(($P71      /$E71      )*100))</f>
        <v>34.094783498124784</v>
      </c>
      <c r="U73" s="65">
        <f>IF($E71   =0,0,($Q71   /$E71 )*100)</f>
        <v>46.015259850957094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20531000</v>
      </c>
      <c r="C74" s="120">
        <f>SUM(C71:C72)</f>
        <v>0</v>
      </c>
      <c r="D74" s="120"/>
      <c r="E74" s="120">
        <f>$B74      +$C74      +$D74</f>
        <v>20531000</v>
      </c>
      <c r="F74" s="121">
        <f t="shared" ref="F74:O74" si="45">SUM(F71:F72)</f>
        <v>20531000</v>
      </c>
      <c r="G74" s="122">
        <f t="shared" si="45"/>
        <v>16500000</v>
      </c>
      <c r="H74" s="121">
        <f t="shared" si="45"/>
        <v>1383000</v>
      </c>
      <c r="I74" s="122">
        <f t="shared" si="45"/>
        <v>1147586</v>
      </c>
      <c r="J74" s="121">
        <f t="shared" si="45"/>
        <v>5617000</v>
      </c>
      <c r="K74" s="122">
        <f t="shared" si="45"/>
        <v>8299807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7000000</v>
      </c>
      <c r="Q74" s="122">
        <f>$I74      +$K74      +$M74      +$O74</f>
        <v>9447393</v>
      </c>
      <c r="R74" s="67">
        <f>IF(($H74      =0),0,((($J74      -$H74      )/$H74      )*100))</f>
        <v>306.14605929139549</v>
      </c>
      <c r="S74" s="68">
        <f>IF(($I74      =0),0,((($K74      -$I74      )/$I74      )*100))</f>
        <v>623.24052402172902</v>
      </c>
      <c r="T74" s="67">
        <f>IF(($E71      =0),0,(($P71      /$E71      )*100))</f>
        <v>34.094783498124784</v>
      </c>
      <c r="U74" s="71">
        <f>IF($E71   =0,0,($Q71   /$E71 )*100)</f>
        <v>46.015259850957094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47323000</v>
      </c>
      <c r="C75" s="120">
        <f>SUM(C9:C16,C19:C25,C28:C31,C34,C37:C41,C44:C54,C57:C60,C63:C67,C71:C72)</f>
        <v>0</v>
      </c>
      <c r="D75" s="120"/>
      <c r="E75" s="120">
        <f>$B75      +$C75      +$D75</f>
        <v>47323000</v>
      </c>
      <c r="F75" s="121">
        <f t="shared" ref="F75:O75" si="46">SUM(F9:F16,F19:F25,F28:F31,F34,F37:F41,F44:F54,F57:F60,F63:F67,F71:F72)</f>
        <v>46455000</v>
      </c>
      <c r="G75" s="122">
        <f t="shared" si="46"/>
        <v>28464000</v>
      </c>
      <c r="H75" s="121">
        <f t="shared" si="46"/>
        <v>6008000</v>
      </c>
      <c r="I75" s="122">
        <f t="shared" si="46"/>
        <v>6820532</v>
      </c>
      <c r="J75" s="121">
        <f t="shared" si="46"/>
        <v>10810000</v>
      </c>
      <c r="K75" s="122">
        <f t="shared" si="46"/>
        <v>20607571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16818000</v>
      </c>
      <c r="Q75" s="122">
        <f>$I75      +$K75      +$M75      +$O75</f>
        <v>27428103</v>
      </c>
      <c r="R75" s="67">
        <f>IF(($H75      =0),0,((($J75      -$H75      )/$H75      )*100))</f>
        <v>79.926764314247663</v>
      </c>
      <c r="S75" s="68">
        <f>IF(($I75      =0),0,((($K75      -$I75      )/$I75      )*100))</f>
        <v>202.14022894401785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44.534477279949158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72.630290753098194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NYTVty9YUpRuRi1UEVNMw+rFpkYls3THNM4PUOzsy+r7jPNvfGRkymTIVP0RwkTXSSLPkT4m8GL0VQgWWJVOMQ==" saltValue="j9SC3luE7zStcAn5JX6VB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587000</v>
      </c>
      <c r="I10" s="110">
        <v>628456</v>
      </c>
      <c r="J10" s="109">
        <v>192000</v>
      </c>
      <c r="K10" s="110">
        <v>150000</v>
      </c>
      <c r="L10" s="109"/>
      <c r="M10" s="110"/>
      <c r="N10" s="109"/>
      <c r="O10" s="110"/>
      <c r="P10" s="109">
        <f t="shared" ref="P10:P17" si="1">$H10      +$J10      +$L10      +$N10</f>
        <v>779000</v>
      </c>
      <c r="Q10" s="110">
        <f t="shared" ref="Q10:Q17" si="2">$I10      +$K10      +$M10      +$O10</f>
        <v>778456</v>
      </c>
      <c r="R10" s="54">
        <f t="shared" ref="R10:R17" si="3">IF(($H10      =0),0,((($J10      -$H10      )/$H10      )*100))</f>
        <v>-67.291311754684841</v>
      </c>
      <c r="S10" s="55">
        <f t="shared" ref="S10:S17" si="4">IF(($I10      =0),0,((($K10      -$I10      )/$I10      )*100))</f>
        <v>-76.131980600073831</v>
      </c>
      <c r="T10" s="54">
        <f t="shared" ref="T10:T16" si="5">IF(($E10      =0),0,(($P10      /$E10      )*100))</f>
        <v>38.950000000000003</v>
      </c>
      <c r="U10" s="56">
        <f t="shared" ref="U10:U16" si="6">IF(($E10      =0),0,(($Q10      /$E10      )*100))</f>
        <v>38.922800000000002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587000</v>
      </c>
      <c r="I17" s="113">
        <f t="shared" si="7"/>
        <v>628456</v>
      </c>
      <c r="J17" s="112">
        <f t="shared" si="7"/>
        <v>192000</v>
      </c>
      <c r="K17" s="113">
        <f t="shared" si="7"/>
        <v>150000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779000</v>
      </c>
      <c r="Q17" s="113">
        <f t="shared" si="2"/>
        <v>778456</v>
      </c>
      <c r="R17" s="58">
        <f t="shared" si="3"/>
        <v>-67.291311754684841</v>
      </c>
      <c r="S17" s="59">
        <f t="shared" si="4"/>
        <v>-76.131980600073831</v>
      </c>
      <c r="T17" s="58">
        <f>IF((SUM($E9:$E14))=0,0,(P17/(SUM($E9:$E14))*100))</f>
        <v>38.950000000000003</v>
      </c>
      <c r="U17" s="60">
        <f>IF((SUM($E9:$E14))=0,0,(Q17/(SUM($E9:$E14))*100))</f>
        <v>38.922800000000002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1956000</v>
      </c>
      <c r="C34" s="108"/>
      <c r="D34" s="108"/>
      <c r="E34" s="108">
        <f>$B34      +$C34      +$D34</f>
        <v>1956000</v>
      </c>
      <c r="F34" s="109">
        <v>1956000</v>
      </c>
      <c r="G34" s="110">
        <v>1369000</v>
      </c>
      <c r="H34" s="109">
        <v>489000</v>
      </c>
      <c r="I34" s="110">
        <v>850263</v>
      </c>
      <c r="J34" s="109">
        <v>880000</v>
      </c>
      <c r="K34" s="110">
        <v>1105737</v>
      </c>
      <c r="L34" s="109"/>
      <c r="M34" s="110"/>
      <c r="N34" s="109"/>
      <c r="O34" s="110"/>
      <c r="P34" s="109">
        <f>$H34      +$J34      +$L34      +$N34</f>
        <v>1369000</v>
      </c>
      <c r="Q34" s="110">
        <f>$I34      +$K34      +$M34      +$O34</f>
        <v>1956000</v>
      </c>
      <c r="R34" s="54">
        <f>IF(($H34      =0),0,((($J34      -$H34      )/$H34      )*100))</f>
        <v>79.959100204498981</v>
      </c>
      <c r="S34" s="55">
        <f>IF(($I34      =0),0,((($K34      -$I34      )/$I34      )*100))</f>
        <v>30.046467975202969</v>
      </c>
      <c r="T34" s="54">
        <f>IF(($E34      =0),0,(($P34      /$E34      )*100))</f>
        <v>69.989775051124752</v>
      </c>
      <c r="U34" s="56">
        <f>IF(($E34      =0),0,(($Q34      /$E34      )*100))</f>
        <v>100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1956000</v>
      </c>
      <c r="C35" s="111">
        <f>C34</f>
        <v>0</v>
      </c>
      <c r="D35" s="111"/>
      <c r="E35" s="111">
        <f>$B35      +$C35      +$D35</f>
        <v>1956000</v>
      </c>
      <c r="F35" s="112">
        <f t="shared" ref="F35:O35" si="17">F34</f>
        <v>1956000</v>
      </c>
      <c r="G35" s="113">
        <f t="shared" si="17"/>
        <v>1369000</v>
      </c>
      <c r="H35" s="112">
        <f t="shared" si="17"/>
        <v>489000</v>
      </c>
      <c r="I35" s="113">
        <f t="shared" si="17"/>
        <v>850263</v>
      </c>
      <c r="J35" s="112">
        <f t="shared" si="17"/>
        <v>880000</v>
      </c>
      <c r="K35" s="113">
        <f t="shared" si="17"/>
        <v>1105737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1369000</v>
      </c>
      <c r="Q35" s="113">
        <f>$I35      +$K35      +$M35      +$O35</f>
        <v>1956000</v>
      </c>
      <c r="R35" s="58">
        <f>IF(($H35      =0),0,((($J35      -$H35      )/$H35      )*100))</f>
        <v>79.959100204498981</v>
      </c>
      <c r="S35" s="59">
        <f>IF(($I35      =0),0,((($K35      -$I35      )/$I35      )*100))</f>
        <v>30.046467975202969</v>
      </c>
      <c r="T35" s="58">
        <f>IF($E35   =0,0,($P35   /$E35   )*100)</f>
        <v>69.989775051124752</v>
      </c>
      <c r="U35" s="60">
        <f>IF($E35   =0,0,($Q35   /$E35   )*100)</f>
        <v>100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14677000</v>
      </c>
      <c r="C37" s="108"/>
      <c r="D37" s="108"/>
      <c r="E37" s="108">
        <f t="shared" ref="E37:E42" si="18">$B37      +$C37      +$D37</f>
        <v>14677000</v>
      </c>
      <c r="F37" s="109">
        <v>14677000</v>
      </c>
      <c r="G37" s="110">
        <v>9540000</v>
      </c>
      <c r="H37" s="109">
        <v>6605000</v>
      </c>
      <c r="I37" s="110">
        <v>6903377</v>
      </c>
      <c r="J37" s="109">
        <v>1781000</v>
      </c>
      <c r="K37" s="110">
        <v>-9807125</v>
      </c>
      <c r="L37" s="109"/>
      <c r="M37" s="110"/>
      <c r="N37" s="109"/>
      <c r="O37" s="110"/>
      <c r="P37" s="109">
        <f t="shared" ref="P37:P42" si="19">$H37      +$J37      +$L37      +$N37</f>
        <v>8386000</v>
      </c>
      <c r="Q37" s="110">
        <f t="shared" ref="Q37:Q42" si="20">$I37      +$K37      +$M37      +$O37</f>
        <v>-2903748</v>
      </c>
      <c r="R37" s="54">
        <f t="shared" ref="R37:R42" si="21">IF(($H37      =0),0,((($J37      -$H37      )/$H37      )*100))</f>
        <v>-73.03557910673733</v>
      </c>
      <c r="S37" s="55">
        <f t="shared" ref="S37:S42" si="22">IF(($I37      =0),0,((($K37      -$I37      )/$I37      )*100))</f>
        <v>-242.06271800019033</v>
      </c>
      <c r="T37" s="54">
        <f t="shared" ref="T37:T41" si="23">IF(($E37      =0),0,(($P37      /$E37      )*100))</f>
        <v>57.137017101587517</v>
      </c>
      <c r="U37" s="56">
        <f t="shared" ref="U37:U41" si="24">IF(($E37      =0),0,(($Q37      /$E37      )*100))</f>
        <v>-19.784342849356136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1062000</v>
      </c>
      <c r="C38" s="108"/>
      <c r="D38" s="108"/>
      <c r="E38" s="108">
        <f t="shared" si="18"/>
        <v>1062000</v>
      </c>
      <c r="F38" s="109">
        <v>965000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15739000</v>
      </c>
      <c r="C42" s="111">
        <f>SUM(C37:C41)</f>
        <v>0</v>
      </c>
      <c r="D42" s="111"/>
      <c r="E42" s="111">
        <f t="shared" si="18"/>
        <v>15739000</v>
      </c>
      <c r="F42" s="112">
        <f t="shared" ref="F42:O42" si="25">SUM(F37:F41)</f>
        <v>15642000</v>
      </c>
      <c r="G42" s="113">
        <f t="shared" si="25"/>
        <v>9540000</v>
      </c>
      <c r="H42" s="112">
        <f t="shared" si="25"/>
        <v>6605000</v>
      </c>
      <c r="I42" s="113">
        <f t="shared" si="25"/>
        <v>6903377</v>
      </c>
      <c r="J42" s="112">
        <f t="shared" si="25"/>
        <v>1781000</v>
      </c>
      <c r="K42" s="113">
        <f t="shared" si="25"/>
        <v>-9807125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8386000</v>
      </c>
      <c r="Q42" s="113">
        <f t="shared" si="20"/>
        <v>-2903748</v>
      </c>
      <c r="R42" s="58">
        <f t="shared" si="21"/>
        <v>-73.03557910673733</v>
      </c>
      <c r="S42" s="59">
        <f t="shared" si="22"/>
        <v>-242.06271800019033</v>
      </c>
      <c r="T42" s="58">
        <f>IF((+$E37+$E40) =0,0,(P42   /(+$E37+$E40) )*100)</f>
        <v>57.137017101587517</v>
      </c>
      <c r="U42" s="60">
        <f>IF((+$E37+$E40) =0,0,(Q42   /(+$E37+$E40) )*100)</f>
        <v>-19.784342849356136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19695000</v>
      </c>
      <c r="C69" s="120">
        <f>SUM(C9:C16,C19:C25,C28:C31,C34,C37:C41,C44:C54,C57:C60,C63:C67)</f>
        <v>0</v>
      </c>
      <c r="D69" s="120"/>
      <c r="E69" s="120">
        <f t="shared" si="35"/>
        <v>19695000</v>
      </c>
      <c r="F69" s="121">
        <f t="shared" ref="F69:O69" si="43">SUM(F9:F16,F19:F25,F28:F31,F34,F37:F41,F44:F54,F57:F60,F63:F67)</f>
        <v>19598000</v>
      </c>
      <c r="G69" s="122">
        <f t="shared" si="43"/>
        <v>12909000</v>
      </c>
      <c r="H69" s="121">
        <f t="shared" si="43"/>
        <v>7681000</v>
      </c>
      <c r="I69" s="122">
        <f t="shared" si="43"/>
        <v>8382096</v>
      </c>
      <c r="J69" s="121">
        <f t="shared" si="43"/>
        <v>2853000</v>
      </c>
      <c r="K69" s="122">
        <f t="shared" si="43"/>
        <v>-8551388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10534000</v>
      </c>
      <c r="Q69" s="122">
        <f t="shared" si="37"/>
        <v>-169292</v>
      </c>
      <c r="R69" s="67">
        <f t="shared" si="38"/>
        <v>-62.8563989063924</v>
      </c>
      <c r="S69" s="68">
        <f t="shared" si="39"/>
        <v>-202.01968576833286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56.534106155745178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-0.90856008157569912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32576000</v>
      </c>
      <c r="C71" s="108"/>
      <c r="D71" s="108"/>
      <c r="E71" s="108">
        <f>$B71      +$C71      +$D71</f>
        <v>32576000</v>
      </c>
      <c r="F71" s="109">
        <v>32576000</v>
      </c>
      <c r="G71" s="110">
        <v>28576000</v>
      </c>
      <c r="H71" s="109">
        <v>8120000</v>
      </c>
      <c r="I71" s="110">
        <v>8997778</v>
      </c>
      <c r="J71" s="109">
        <v>9428000</v>
      </c>
      <c r="K71" s="110">
        <v>9656856</v>
      </c>
      <c r="L71" s="109"/>
      <c r="M71" s="110"/>
      <c r="N71" s="109"/>
      <c r="O71" s="110"/>
      <c r="P71" s="109">
        <f>$H71      +$J71      +$L71      +$N71</f>
        <v>17548000</v>
      </c>
      <c r="Q71" s="110">
        <f>$I71      +$K71      +$M71      +$O71</f>
        <v>18654634</v>
      </c>
      <c r="R71" s="54">
        <f>IF(($H71      =0),0,((($J71      -$H71      )/$H71      )*100))</f>
        <v>16.108374384236456</v>
      </c>
      <c r="S71" s="55">
        <f>IF(($I71      =0),0,((($K71      -$I71      )/$I71      )*100))</f>
        <v>7.324897324650598</v>
      </c>
      <c r="T71" s="54">
        <f>IF(($E71      =0),0,(($P71      /$E71      )*100))</f>
        <v>53.867878192534377</v>
      </c>
      <c r="U71" s="56">
        <f>IF(($E71      =0),0,(($Q71      /$E71      )*100))</f>
        <v>57.264961935166994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32576000</v>
      </c>
      <c r="C73" s="117">
        <f>SUM(C71:C72)</f>
        <v>0</v>
      </c>
      <c r="D73" s="117"/>
      <c r="E73" s="117">
        <f>$B73      +$C73      +$D73</f>
        <v>32576000</v>
      </c>
      <c r="F73" s="118">
        <f t="shared" ref="F73:O73" si="44">SUM(F71:F72)</f>
        <v>32576000</v>
      </c>
      <c r="G73" s="119">
        <f t="shared" si="44"/>
        <v>28576000</v>
      </c>
      <c r="H73" s="118">
        <f t="shared" si="44"/>
        <v>8120000</v>
      </c>
      <c r="I73" s="119">
        <f t="shared" si="44"/>
        <v>8997778</v>
      </c>
      <c r="J73" s="118">
        <f t="shared" si="44"/>
        <v>9428000</v>
      </c>
      <c r="K73" s="119">
        <f t="shared" si="44"/>
        <v>9656856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17548000</v>
      </c>
      <c r="Q73" s="119">
        <f>$I73      +$K73      +$M73      +$O73</f>
        <v>18654634</v>
      </c>
      <c r="R73" s="63">
        <f>IF(($H73      =0),0,((($J73      -$H73      )/$H73      )*100))</f>
        <v>16.108374384236456</v>
      </c>
      <c r="S73" s="64">
        <f>IF(($I73      =0),0,((($K73      -$I73      )/$I73      )*100))</f>
        <v>7.324897324650598</v>
      </c>
      <c r="T73" s="63">
        <f>IF(($E71      =0),0,(($P71      /$E71      )*100))</f>
        <v>53.867878192534377</v>
      </c>
      <c r="U73" s="65">
        <f>IF($E71   =0,0,($Q71   /$E71 )*100)</f>
        <v>57.264961935166994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32576000</v>
      </c>
      <c r="C74" s="120">
        <f>SUM(C71:C72)</f>
        <v>0</v>
      </c>
      <c r="D74" s="120"/>
      <c r="E74" s="120">
        <f>$B74      +$C74      +$D74</f>
        <v>32576000</v>
      </c>
      <c r="F74" s="121">
        <f t="shared" ref="F74:O74" si="45">SUM(F71:F72)</f>
        <v>32576000</v>
      </c>
      <c r="G74" s="122">
        <f t="shared" si="45"/>
        <v>28576000</v>
      </c>
      <c r="H74" s="121">
        <f t="shared" si="45"/>
        <v>8120000</v>
      </c>
      <c r="I74" s="122">
        <f t="shared" si="45"/>
        <v>8997778</v>
      </c>
      <c r="J74" s="121">
        <f t="shared" si="45"/>
        <v>9428000</v>
      </c>
      <c r="K74" s="122">
        <f t="shared" si="45"/>
        <v>9656856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17548000</v>
      </c>
      <c r="Q74" s="122">
        <f>$I74      +$K74      +$M74      +$O74</f>
        <v>18654634</v>
      </c>
      <c r="R74" s="67">
        <f>IF(($H74      =0),0,((($J74      -$H74      )/$H74      )*100))</f>
        <v>16.108374384236456</v>
      </c>
      <c r="S74" s="68">
        <f>IF(($I74      =0),0,((($K74      -$I74      )/$I74      )*100))</f>
        <v>7.324897324650598</v>
      </c>
      <c r="T74" s="67">
        <f>IF(($E71      =0),0,(($P71      /$E71      )*100))</f>
        <v>53.867878192534377</v>
      </c>
      <c r="U74" s="71">
        <f>IF($E71   =0,0,($Q71   /$E71 )*100)</f>
        <v>57.264961935166994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52271000</v>
      </c>
      <c r="C75" s="120">
        <f>SUM(C9:C16,C19:C25,C28:C31,C34,C37:C41,C44:C54,C57:C60,C63:C67,C71:C72)</f>
        <v>0</v>
      </c>
      <c r="D75" s="120"/>
      <c r="E75" s="120">
        <f>$B75      +$C75      +$D75</f>
        <v>52271000</v>
      </c>
      <c r="F75" s="121">
        <f t="shared" ref="F75:O75" si="46">SUM(F9:F16,F19:F25,F28:F31,F34,F37:F41,F44:F54,F57:F60,F63:F67,F71:F72)</f>
        <v>52174000</v>
      </c>
      <c r="G75" s="122">
        <f t="shared" si="46"/>
        <v>41485000</v>
      </c>
      <c r="H75" s="121">
        <f t="shared" si="46"/>
        <v>15801000</v>
      </c>
      <c r="I75" s="122">
        <f t="shared" si="46"/>
        <v>17379874</v>
      </c>
      <c r="J75" s="121">
        <f t="shared" si="46"/>
        <v>12281000</v>
      </c>
      <c r="K75" s="122">
        <f t="shared" si="46"/>
        <v>1105468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28082000</v>
      </c>
      <c r="Q75" s="122">
        <f>$I75      +$K75      +$M75      +$O75</f>
        <v>18485342</v>
      </c>
      <c r="R75" s="67">
        <f>IF(($H75      =0),0,((($J75      -$H75      )/$H75      )*100))</f>
        <v>-22.277071071451175</v>
      </c>
      <c r="S75" s="68">
        <f>IF(($I75      =0),0,((($K75      -$I75      )/$I75      )*100))</f>
        <v>-93.639378513330996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54.838016754867311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36.097838270616492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OskNUr6m+vwvKC4oi2uCGUoBmmvt0Q03T5sL/UpNrG+IDJjIaiRZvE8IZzydASlCNriJDfCxdkRzlFMiysKb4g==" saltValue="h1Jnl7taX/+uNwQUqcH/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165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902000</v>
      </c>
      <c r="I10" s="110">
        <v>902130</v>
      </c>
      <c r="J10" s="109">
        <v>570000</v>
      </c>
      <c r="K10" s="110">
        <v>568972</v>
      </c>
      <c r="L10" s="109"/>
      <c r="M10" s="110"/>
      <c r="N10" s="109"/>
      <c r="O10" s="110"/>
      <c r="P10" s="109">
        <f t="shared" ref="P10:P17" si="1">$H10      +$J10      +$L10      +$N10</f>
        <v>1472000</v>
      </c>
      <c r="Q10" s="110">
        <f t="shared" ref="Q10:Q17" si="2">$I10      +$K10      +$M10      +$O10</f>
        <v>1471102</v>
      </c>
      <c r="R10" s="54">
        <f t="shared" ref="R10:R17" si="3">IF(($H10      =0),0,((($J10      -$H10      )/$H10      )*100))</f>
        <v>-36.807095343680707</v>
      </c>
      <c r="S10" s="55">
        <f t="shared" ref="S10:S17" si="4">IF(($I10      =0),0,((($K10      -$I10      )/$I10      )*100))</f>
        <v>-36.930154190637715</v>
      </c>
      <c r="T10" s="54">
        <f t="shared" ref="T10:T16" si="5">IF(($E10      =0),0,(($P10      /$E10      )*100))</f>
        <v>77.473684210526315</v>
      </c>
      <c r="U10" s="56">
        <f t="shared" ref="U10:U16" si="6">IF(($E10      =0),0,(($Q10      /$E10      )*100))</f>
        <v>77.426421052631582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902000</v>
      </c>
      <c r="I17" s="113">
        <f t="shared" si="7"/>
        <v>902130</v>
      </c>
      <c r="J17" s="112">
        <f t="shared" si="7"/>
        <v>570000</v>
      </c>
      <c r="K17" s="113">
        <f t="shared" si="7"/>
        <v>568972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1472000</v>
      </c>
      <c r="Q17" s="113">
        <f t="shared" si="2"/>
        <v>1471102</v>
      </c>
      <c r="R17" s="58">
        <f t="shared" si="3"/>
        <v>-36.807095343680707</v>
      </c>
      <c r="S17" s="59">
        <f t="shared" si="4"/>
        <v>-36.930154190637715</v>
      </c>
      <c r="T17" s="58">
        <f>IF((SUM($E9:$E14))=0,0,(P17/(SUM($E9:$E14))*100))</f>
        <v>77.473684210526315</v>
      </c>
      <c r="U17" s="60">
        <f>IF((SUM($E9:$E14))=0,0,(Q17/(SUM($E9:$E14))*100))</f>
        <v>77.426421052631582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2812000</v>
      </c>
      <c r="C34" s="108"/>
      <c r="D34" s="108"/>
      <c r="E34" s="108">
        <f>$B34      +$C34      +$D34</f>
        <v>2812000</v>
      </c>
      <c r="F34" s="109">
        <v>2812000</v>
      </c>
      <c r="G34" s="110">
        <v>1968000</v>
      </c>
      <c r="H34" s="109">
        <v>703000</v>
      </c>
      <c r="I34" s="110">
        <v>703000</v>
      </c>
      <c r="J34" s="109">
        <v>249000</v>
      </c>
      <c r="K34" s="110">
        <v>1265000</v>
      </c>
      <c r="L34" s="109"/>
      <c r="M34" s="110"/>
      <c r="N34" s="109"/>
      <c r="O34" s="110"/>
      <c r="P34" s="109">
        <f>$H34      +$J34      +$L34      +$N34</f>
        <v>952000</v>
      </c>
      <c r="Q34" s="110">
        <f>$I34      +$K34      +$M34      +$O34</f>
        <v>1968000</v>
      </c>
      <c r="R34" s="54">
        <f>IF(($H34      =0),0,((($J34      -$H34      )/$H34      )*100))</f>
        <v>-64.580369843527734</v>
      </c>
      <c r="S34" s="55">
        <f>IF(($I34      =0),0,((($K34      -$I34      )/$I34      )*100))</f>
        <v>79.943100995732578</v>
      </c>
      <c r="T34" s="54">
        <f>IF(($E34      =0),0,(($P34      /$E34      )*100))</f>
        <v>33.854907539118066</v>
      </c>
      <c r="U34" s="56">
        <f>IF(($E34      =0),0,(($Q34      /$E34      )*100))</f>
        <v>69.985775248933152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2812000</v>
      </c>
      <c r="C35" s="111">
        <f>C34</f>
        <v>0</v>
      </c>
      <c r="D35" s="111"/>
      <c r="E35" s="111">
        <f>$B35      +$C35      +$D35</f>
        <v>2812000</v>
      </c>
      <c r="F35" s="112">
        <f t="shared" ref="F35:O35" si="17">F34</f>
        <v>2812000</v>
      </c>
      <c r="G35" s="113">
        <f t="shared" si="17"/>
        <v>1968000</v>
      </c>
      <c r="H35" s="112">
        <f t="shared" si="17"/>
        <v>703000</v>
      </c>
      <c r="I35" s="113">
        <f t="shared" si="17"/>
        <v>703000</v>
      </c>
      <c r="J35" s="112">
        <f t="shared" si="17"/>
        <v>249000</v>
      </c>
      <c r="K35" s="113">
        <f t="shared" si="17"/>
        <v>1265000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952000</v>
      </c>
      <c r="Q35" s="113">
        <f>$I35      +$K35      +$M35      +$O35</f>
        <v>1968000</v>
      </c>
      <c r="R35" s="58">
        <f>IF(($H35      =0),0,((($J35      -$H35      )/$H35      )*100))</f>
        <v>-64.580369843527734</v>
      </c>
      <c r="S35" s="59">
        <f>IF(($I35      =0),0,((($K35      -$I35      )/$I35      )*100))</f>
        <v>79.943100995732578</v>
      </c>
      <c r="T35" s="58">
        <f>IF($E35   =0,0,($P35   /$E35   )*100)</f>
        <v>33.854907539118066</v>
      </c>
      <c r="U35" s="60">
        <f>IF($E35   =0,0,($Q35   /$E35   )*100)</f>
        <v>69.985775248933152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4828000</v>
      </c>
      <c r="C38" s="108"/>
      <c r="D38" s="108"/>
      <c r="E38" s="108">
        <f t="shared" si="18"/>
        <v>4828000</v>
      </c>
      <c r="F38" s="109">
        <v>4390000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4828000</v>
      </c>
      <c r="C42" s="111">
        <f>SUM(C37:C41)</f>
        <v>0</v>
      </c>
      <c r="D42" s="111"/>
      <c r="E42" s="111">
        <f t="shared" si="18"/>
        <v>4828000</v>
      </c>
      <c r="F42" s="112">
        <f t="shared" ref="F42:O42" si="25">SUM(F37:F41)</f>
        <v>4390000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9540000</v>
      </c>
      <c r="C69" s="120">
        <f>SUM(C9:C16,C19:C25,C28:C31,C34,C37:C41,C44:C54,C57:C60,C63:C67)</f>
        <v>0</v>
      </c>
      <c r="D69" s="120"/>
      <c r="E69" s="120">
        <f t="shared" si="35"/>
        <v>9540000</v>
      </c>
      <c r="F69" s="121">
        <f t="shared" ref="F69:O69" si="43">SUM(F9:F16,F19:F25,F28:F31,F34,F37:F41,F44:F54,F57:F60,F63:F67)</f>
        <v>9102000</v>
      </c>
      <c r="G69" s="122">
        <f t="shared" si="43"/>
        <v>3868000</v>
      </c>
      <c r="H69" s="121">
        <f t="shared" si="43"/>
        <v>1605000</v>
      </c>
      <c r="I69" s="122">
        <f t="shared" si="43"/>
        <v>1605130</v>
      </c>
      <c r="J69" s="121">
        <f t="shared" si="43"/>
        <v>819000</v>
      </c>
      <c r="K69" s="122">
        <f t="shared" si="43"/>
        <v>1833972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2424000</v>
      </c>
      <c r="Q69" s="122">
        <f t="shared" si="37"/>
        <v>3439102</v>
      </c>
      <c r="R69" s="67">
        <f t="shared" si="38"/>
        <v>-48.971962616822431</v>
      </c>
      <c r="S69" s="68">
        <f t="shared" si="39"/>
        <v>14.256913770224219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51.443123938879452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72.986035653650248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53278000</v>
      </c>
      <c r="C71" s="108"/>
      <c r="D71" s="108"/>
      <c r="E71" s="108">
        <f>$B71      +$C71      +$D71</f>
        <v>53278000</v>
      </c>
      <c r="F71" s="109">
        <v>53278000</v>
      </c>
      <c r="G71" s="110">
        <v>43000000</v>
      </c>
      <c r="H71" s="109">
        <v>18191000</v>
      </c>
      <c r="I71" s="110">
        <v>23451992</v>
      </c>
      <c r="J71" s="109">
        <v>6809000</v>
      </c>
      <c r="K71" s="110">
        <v>18699461</v>
      </c>
      <c r="L71" s="109"/>
      <c r="M71" s="110"/>
      <c r="N71" s="109"/>
      <c r="O71" s="110"/>
      <c r="P71" s="109">
        <f>$H71      +$J71      +$L71      +$N71</f>
        <v>25000000</v>
      </c>
      <c r="Q71" s="110">
        <f>$I71      +$K71      +$M71      +$O71</f>
        <v>42151453</v>
      </c>
      <c r="R71" s="54">
        <f>IF(($H71      =0),0,((($J71      -$H71      )/$H71      )*100))</f>
        <v>-62.56940245176186</v>
      </c>
      <c r="S71" s="55">
        <f>IF(($I71      =0),0,((($K71      -$I71      )/$I71      )*100))</f>
        <v>-20.264935277139784</v>
      </c>
      <c r="T71" s="54">
        <f>IF(($E71      =0),0,(($P71      /$E71      )*100))</f>
        <v>46.923683321445999</v>
      </c>
      <c r="U71" s="56">
        <f>IF(($E71      =0),0,(($Q71      /$E71      )*100))</f>
        <v>79.1160572844326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53278000</v>
      </c>
      <c r="C73" s="117">
        <f>SUM(C71:C72)</f>
        <v>0</v>
      </c>
      <c r="D73" s="117"/>
      <c r="E73" s="117">
        <f>$B73      +$C73      +$D73</f>
        <v>53278000</v>
      </c>
      <c r="F73" s="118">
        <f t="shared" ref="F73:O73" si="44">SUM(F71:F72)</f>
        <v>53278000</v>
      </c>
      <c r="G73" s="119">
        <f t="shared" si="44"/>
        <v>43000000</v>
      </c>
      <c r="H73" s="118">
        <f t="shared" si="44"/>
        <v>18191000</v>
      </c>
      <c r="I73" s="119">
        <f t="shared" si="44"/>
        <v>23451992</v>
      </c>
      <c r="J73" s="118">
        <f t="shared" si="44"/>
        <v>6809000</v>
      </c>
      <c r="K73" s="119">
        <f t="shared" si="44"/>
        <v>18699461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25000000</v>
      </c>
      <c r="Q73" s="119">
        <f>$I73      +$K73      +$M73      +$O73</f>
        <v>42151453</v>
      </c>
      <c r="R73" s="63">
        <f>IF(($H73      =0),0,((($J73      -$H73      )/$H73      )*100))</f>
        <v>-62.56940245176186</v>
      </c>
      <c r="S73" s="64">
        <f>IF(($I73      =0),0,((($K73      -$I73      )/$I73      )*100))</f>
        <v>-20.264935277139784</v>
      </c>
      <c r="T73" s="63">
        <f>IF(($E71      =0),0,(($P71      /$E71      )*100))</f>
        <v>46.923683321445999</v>
      </c>
      <c r="U73" s="65">
        <f>IF($E71   =0,0,($Q71   /$E71 )*100)</f>
        <v>79.1160572844326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53278000</v>
      </c>
      <c r="C74" s="120">
        <f>SUM(C71:C72)</f>
        <v>0</v>
      </c>
      <c r="D74" s="120"/>
      <c r="E74" s="120">
        <f>$B74      +$C74      +$D74</f>
        <v>53278000</v>
      </c>
      <c r="F74" s="121">
        <f t="shared" ref="F74:O74" si="45">SUM(F71:F72)</f>
        <v>53278000</v>
      </c>
      <c r="G74" s="122">
        <f t="shared" si="45"/>
        <v>43000000</v>
      </c>
      <c r="H74" s="121">
        <f t="shared" si="45"/>
        <v>18191000</v>
      </c>
      <c r="I74" s="122">
        <f t="shared" si="45"/>
        <v>23451992</v>
      </c>
      <c r="J74" s="121">
        <f t="shared" si="45"/>
        <v>6809000</v>
      </c>
      <c r="K74" s="122">
        <f t="shared" si="45"/>
        <v>18699461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25000000</v>
      </c>
      <c r="Q74" s="122">
        <f>$I74      +$K74      +$M74      +$O74</f>
        <v>42151453</v>
      </c>
      <c r="R74" s="67">
        <f>IF(($H74      =0),0,((($J74      -$H74      )/$H74      )*100))</f>
        <v>-62.56940245176186</v>
      </c>
      <c r="S74" s="68">
        <f>IF(($I74      =0),0,((($K74      -$I74      )/$I74      )*100))</f>
        <v>-20.264935277139784</v>
      </c>
      <c r="T74" s="67">
        <f>IF(($E71      =0),0,(($P71      /$E71      )*100))</f>
        <v>46.923683321445999</v>
      </c>
      <c r="U74" s="71">
        <f>IF($E71   =0,0,($Q71   /$E71 )*100)</f>
        <v>79.1160572844326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62818000</v>
      </c>
      <c r="C75" s="120">
        <f>SUM(C9:C16,C19:C25,C28:C31,C34,C37:C41,C44:C54,C57:C60,C63:C67,C71:C72)</f>
        <v>0</v>
      </c>
      <c r="D75" s="120"/>
      <c r="E75" s="120">
        <f>$B75      +$C75      +$D75</f>
        <v>62818000</v>
      </c>
      <c r="F75" s="121">
        <f t="shared" ref="F75:O75" si="46">SUM(F9:F16,F19:F25,F28:F31,F34,F37:F41,F44:F54,F57:F60,F63:F67,F71:F72)</f>
        <v>62380000</v>
      </c>
      <c r="G75" s="122">
        <f t="shared" si="46"/>
        <v>46868000</v>
      </c>
      <c r="H75" s="121">
        <f t="shared" si="46"/>
        <v>19796000</v>
      </c>
      <c r="I75" s="122">
        <f t="shared" si="46"/>
        <v>25057122</v>
      </c>
      <c r="J75" s="121">
        <f t="shared" si="46"/>
        <v>7628000</v>
      </c>
      <c r="K75" s="122">
        <f t="shared" si="46"/>
        <v>20533433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27424000</v>
      </c>
      <c r="Q75" s="122">
        <f>$I75      +$K75      +$M75      +$O75</f>
        <v>45590555</v>
      </c>
      <c r="R75" s="67">
        <f>IF(($H75      =0),0,((($J75      -$H75      )/$H75      )*100))</f>
        <v>-61.4669630228329</v>
      </c>
      <c r="S75" s="68">
        <f>IF(($I75      =0),0,((($K75      -$I75      )/$I75      )*100))</f>
        <v>-18.05350590542681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47.290912226245908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78.617959993102261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qryTzO6Otg9m7FMSMnNL1n+pBMWPF4ufgkLgpu7zTGyUuknhHQ4aQms5PVtGPaojE6kP14Az3lX4QBflnLk9kA==" saltValue="1I0RddiGqtEgAlRg4gF6h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221000</v>
      </c>
      <c r="I10" s="110">
        <v>154229</v>
      </c>
      <c r="J10" s="109">
        <v>1088000</v>
      </c>
      <c r="K10" s="110">
        <v>1333992</v>
      </c>
      <c r="L10" s="109"/>
      <c r="M10" s="110"/>
      <c r="N10" s="109"/>
      <c r="O10" s="110"/>
      <c r="P10" s="109">
        <f t="shared" ref="P10:P17" si="1">$H10      +$J10      +$L10      +$N10</f>
        <v>1309000</v>
      </c>
      <c r="Q10" s="110">
        <f t="shared" ref="Q10:Q17" si="2">$I10      +$K10      +$M10      +$O10</f>
        <v>1488221</v>
      </c>
      <c r="R10" s="54">
        <f t="shared" ref="R10:R17" si="3">IF(($H10      =0),0,((($J10      -$H10      )/$H10      )*100))</f>
        <v>392.30769230769226</v>
      </c>
      <c r="S10" s="55">
        <f t="shared" ref="S10:S17" si="4">IF(($I10      =0),0,((($K10      -$I10      )/$I10      )*100))</f>
        <v>764.94239086034406</v>
      </c>
      <c r="T10" s="54">
        <f t="shared" ref="T10:T16" si="5">IF(($E10      =0),0,(($P10      /$E10      )*100))</f>
        <v>65.45</v>
      </c>
      <c r="U10" s="56">
        <f t="shared" ref="U10:U16" si="6">IF(($E10      =0),0,(($Q10      /$E10      )*100))</f>
        <v>74.411050000000003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221000</v>
      </c>
      <c r="I17" s="113">
        <f t="shared" si="7"/>
        <v>154229</v>
      </c>
      <c r="J17" s="112">
        <f t="shared" si="7"/>
        <v>1088000</v>
      </c>
      <c r="K17" s="113">
        <f t="shared" si="7"/>
        <v>1333992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1309000</v>
      </c>
      <c r="Q17" s="113">
        <f t="shared" si="2"/>
        <v>1488221</v>
      </c>
      <c r="R17" s="58">
        <f t="shared" si="3"/>
        <v>392.30769230769226</v>
      </c>
      <c r="S17" s="59">
        <f t="shared" si="4"/>
        <v>764.94239086034406</v>
      </c>
      <c r="T17" s="58">
        <f>IF((SUM($E9:$E14))=0,0,(P17/(SUM($E9:$E14))*100))</f>
        <v>65.45</v>
      </c>
      <c r="U17" s="60">
        <f>IF((SUM($E9:$E14))=0,0,(Q17/(SUM($E9:$E14))*100))</f>
        <v>74.411050000000003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2135000</v>
      </c>
      <c r="C34" s="108"/>
      <c r="D34" s="108"/>
      <c r="E34" s="108">
        <f>$B34      +$C34      +$D34</f>
        <v>2135000</v>
      </c>
      <c r="F34" s="109">
        <v>2135000</v>
      </c>
      <c r="G34" s="110">
        <v>1495000</v>
      </c>
      <c r="H34" s="109">
        <v>534000</v>
      </c>
      <c r="I34" s="110">
        <v>296186</v>
      </c>
      <c r="J34" s="109">
        <v>262000</v>
      </c>
      <c r="K34" s="110">
        <v>1198814</v>
      </c>
      <c r="L34" s="109"/>
      <c r="M34" s="110"/>
      <c r="N34" s="109"/>
      <c r="O34" s="110"/>
      <c r="P34" s="109">
        <f>$H34      +$J34      +$L34      +$N34</f>
        <v>796000</v>
      </c>
      <c r="Q34" s="110">
        <f>$I34      +$K34      +$M34      +$O34</f>
        <v>1495000</v>
      </c>
      <c r="R34" s="54">
        <f>IF(($H34      =0),0,((($J34      -$H34      )/$H34      )*100))</f>
        <v>-50.936329588014985</v>
      </c>
      <c r="S34" s="55">
        <f>IF(($I34      =0),0,((($K34      -$I34      )/$I34      )*100))</f>
        <v>304.75039333391851</v>
      </c>
      <c r="T34" s="54">
        <f>IF(($E34      =0),0,(($P34      /$E34      )*100))</f>
        <v>37.283372365339581</v>
      </c>
      <c r="U34" s="56">
        <f>IF(($E34      =0),0,(($Q34      /$E34      )*100))</f>
        <v>70.023419203747068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2135000</v>
      </c>
      <c r="C35" s="111">
        <f>C34</f>
        <v>0</v>
      </c>
      <c r="D35" s="111"/>
      <c r="E35" s="111">
        <f>$B35      +$C35      +$D35</f>
        <v>2135000</v>
      </c>
      <c r="F35" s="112">
        <f t="shared" ref="F35:O35" si="17">F34</f>
        <v>2135000</v>
      </c>
      <c r="G35" s="113">
        <f t="shared" si="17"/>
        <v>1495000</v>
      </c>
      <c r="H35" s="112">
        <f t="shared" si="17"/>
        <v>534000</v>
      </c>
      <c r="I35" s="113">
        <f t="shared" si="17"/>
        <v>296186</v>
      </c>
      <c r="J35" s="112">
        <f t="shared" si="17"/>
        <v>262000</v>
      </c>
      <c r="K35" s="113">
        <f t="shared" si="17"/>
        <v>1198814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796000</v>
      </c>
      <c r="Q35" s="113">
        <f>$I35      +$K35      +$M35      +$O35</f>
        <v>1495000</v>
      </c>
      <c r="R35" s="58">
        <f>IF(($H35      =0),0,((($J35      -$H35      )/$H35      )*100))</f>
        <v>-50.936329588014985</v>
      </c>
      <c r="S35" s="59">
        <f>IF(($I35      =0),0,((($K35      -$I35      )/$I35      )*100))</f>
        <v>304.75039333391851</v>
      </c>
      <c r="T35" s="58">
        <f>IF($E35   =0,0,($P35   /$E35   )*100)</f>
        <v>37.283372365339581</v>
      </c>
      <c r="U35" s="60">
        <f>IF($E35   =0,0,($Q35   /$E35   )*100)</f>
        <v>70.023419203747068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1438000</v>
      </c>
      <c r="C38" s="108"/>
      <c r="D38" s="108"/>
      <c r="E38" s="108">
        <f t="shared" si="18"/>
        <v>1438000</v>
      </c>
      <c r="F38" s="109">
        <v>1307000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1438000</v>
      </c>
      <c r="C42" s="111">
        <f>SUM(C37:C41)</f>
        <v>0</v>
      </c>
      <c r="D42" s="111"/>
      <c r="E42" s="111">
        <f t="shared" si="18"/>
        <v>1438000</v>
      </c>
      <c r="F42" s="112">
        <f t="shared" ref="F42:O42" si="25">SUM(F37:F41)</f>
        <v>1307000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5573000</v>
      </c>
      <c r="C69" s="120">
        <f>SUM(C9:C16,C19:C25,C28:C31,C34,C37:C41,C44:C54,C57:C60,C63:C67)</f>
        <v>0</v>
      </c>
      <c r="D69" s="120"/>
      <c r="E69" s="120">
        <f t="shared" si="35"/>
        <v>5573000</v>
      </c>
      <c r="F69" s="121">
        <f t="shared" ref="F69:O69" si="43">SUM(F9:F16,F19:F25,F28:F31,F34,F37:F41,F44:F54,F57:F60,F63:F67)</f>
        <v>5442000</v>
      </c>
      <c r="G69" s="122">
        <f t="shared" si="43"/>
        <v>3495000</v>
      </c>
      <c r="H69" s="121">
        <f t="shared" si="43"/>
        <v>755000</v>
      </c>
      <c r="I69" s="122">
        <f t="shared" si="43"/>
        <v>450415</v>
      </c>
      <c r="J69" s="121">
        <f t="shared" si="43"/>
        <v>1350000</v>
      </c>
      <c r="K69" s="122">
        <f t="shared" si="43"/>
        <v>2532806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2105000</v>
      </c>
      <c r="Q69" s="122">
        <f t="shared" si="37"/>
        <v>2983221</v>
      </c>
      <c r="R69" s="67">
        <f t="shared" si="38"/>
        <v>78.807947019867555</v>
      </c>
      <c r="S69" s="68">
        <f t="shared" si="39"/>
        <v>462.32718714962868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50.906892382103983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72.145610640870615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38868000</v>
      </c>
      <c r="C71" s="108"/>
      <c r="D71" s="108"/>
      <c r="E71" s="108">
        <f>$B71      +$C71      +$D71</f>
        <v>38868000</v>
      </c>
      <c r="F71" s="109">
        <v>38868000</v>
      </c>
      <c r="G71" s="110">
        <v>28000000</v>
      </c>
      <c r="H71" s="109">
        <v>7803000</v>
      </c>
      <c r="I71" s="110">
        <v>4811566</v>
      </c>
      <c r="J71" s="109">
        <v>10197000</v>
      </c>
      <c r="K71" s="110">
        <v>11145322</v>
      </c>
      <c r="L71" s="109"/>
      <c r="M71" s="110"/>
      <c r="N71" s="109"/>
      <c r="O71" s="110"/>
      <c r="P71" s="109">
        <f>$H71      +$J71      +$L71      +$N71</f>
        <v>18000000</v>
      </c>
      <c r="Q71" s="110">
        <f>$I71      +$K71      +$M71      +$O71</f>
        <v>15956888</v>
      </c>
      <c r="R71" s="54">
        <f>IF(($H71      =0),0,((($J71      -$H71      )/$H71      )*100))</f>
        <v>30.680507497116494</v>
      </c>
      <c r="S71" s="55">
        <f>IF(($I71      =0),0,((($K71      -$I71      )/$I71      )*100))</f>
        <v>131.63606193908595</v>
      </c>
      <c r="T71" s="54">
        <f>IF(($E71      =0),0,(($P71      /$E71      )*100))</f>
        <v>46.310589688175362</v>
      </c>
      <c r="U71" s="56">
        <f>IF(($E71      =0),0,(($Q71      /$E71      )*100))</f>
        <v>41.054049603787178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38868000</v>
      </c>
      <c r="C73" s="117">
        <f>SUM(C71:C72)</f>
        <v>0</v>
      </c>
      <c r="D73" s="117"/>
      <c r="E73" s="117">
        <f>$B73      +$C73      +$D73</f>
        <v>38868000</v>
      </c>
      <c r="F73" s="118">
        <f t="shared" ref="F73:O73" si="44">SUM(F71:F72)</f>
        <v>38868000</v>
      </c>
      <c r="G73" s="119">
        <f t="shared" si="44"/>
        <v>28000000</v>
      </c>
      <c r="H73" s="118">
        <f t="shared" si="44"/>
        <v>7803000</v>
      </c>
      <c r="I73" s="119">
        <f t="shared" si="44"/>
        <v>4811566</v>
      </c>
      <c r="J73" s="118">
        <f t="shared" si="44"/>
        <v>10197000</v>
      </c>
      <c r="K73" s="119">
        <f t="shared" si="44"/>
        <v>11145322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18000000</v>
      </c>
      <c r="Q73" s="119">
        <f>$I73      +$K73      +$M73      +$O73</f>
        <v>15956888</v>
      </c>
      <c r="R73" s="63">
        <f>IF(($H73      =0),0,((($J73      -$H73      )/$H73      )*100))</f>
        <v>30.680507497116494</v>
      </c>
      <c r="S73" s="64">
        <f>IF(($I73      =0),0,((($K73      -$I73      )/$I73      )*100))</f>
        <v>131.63606193908595</v>
      </c>
      <c r="T73" s="63">
        <f>IF(($E71      =0),0,(($P71      /$E71      )*100))</f>
        <v>46.310589688175362</v>
      </c>
      <c r="U73" s="65">
        <f>IF($E71   =0,0,($Q71   /$E71 )*100)</f>
        <v>41.054049603787178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38868000</v>
      </c>
      <c r="C74" s="120">
        <f>SUM(C71:C72)</f>
        <v>0</v>
      </c>
      <c r="D74" s="120"/>
      <c r="E74" s="120">
        <f>$B74      +$C74      +$D74</f>
        <v>38868000</v>
      </c>
      <c r="F74" s="121">
        <f t="shared" ref="F74:O74" si="45">SUM(F71:F72)</f>
        <v>38868000</v>
      </c>
      <c r="G74" s="122">
        <f t="shared" si="45"/>
        <v>28000000</v>
      </c>
      <c r="H74" s="121">
        <f t="shared" si="45"/>
        <v>7803000</v>
      </c>
      <c r="I74" s="122">
        <f t="shared" si="45"/>
        <v>4811566</v>
      </c>
      <c r="J74" s="121">
        <f t="shared" si="45"/>
        <v>10197000</v>
      </c>
      <c r="K74" s="122">
        <f t="shared" si="45"/>
        <v>11145322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18000000</v>
      </c>
      <c r="Q74" s="122">
        <f>$I74      +$K74      +$M74      +$O74</f>
        <v>15956888</v>
      </c>
      <c r="R74" s="67">
        <f>IF(($H74      =0),0,((($J74      -$H74      )/$H74      )*100))</f>
        <v>30.680507497116494</v>
      </c>
      <c r="S74" s="68">
        <f>IF(($I74      =0),0,((($K74      -$I74      )/$I74      )*100))</f>
        <v>131.63606193908595</v>
      </c>
      <c r="T74" s="67">
        <f>IF(($E71      =0),0,(($P71      /$E71      )*100))</f>
        <v>46.310589688175362</v>
      </c>
      <c r="U74" s="71">
        <f>IF($E71   =0,0,($Q71   /$E71 )*100)</f>
        <v>41.054049603787178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44441000</v>
      </c>
      <c r="C75" s="120">
        <f>SUM(C9:C16,C19:C25,C28:C31,C34,C37:C41,C44:C54,C57:C60,C63:C67,C71:C72)</f>
        <v>0</v>
      </c>
      <c r="D75" s="120"/>
      <c r="E75" s="120">
        <f>$B75      +$C75      +$D75</f>
        <v>44441000</v>
      </c>
      <c r="F75" s="121">
        <f t="shared" ref="F75:O75" si="46">SUM(F9:F16,F19:F25,F28:F31,F34,F37:F41,F44:F54,F57:F60,F63:F67,F71:F72)</f>
        <v>44310000</v>
      </c>
      <c r="G75" s="122">
        <f t="shared" si="46"/>
        <v>31495000</v>
      </c>
      <c r="H75" s="121">
        <f t="shared" si="46"/>
        <v>8558000</v>
      </c>
      <c r="I75" s="122">
        <f t="shared" si="46"/>
        <v>5261981</v>
      </c>
      <c r="J75" s="121">
        <f t="shared" si="46"/>
        <v>11547000</v>
      </c>
      <c r="K75" s="122">
        <f t="shared" si="46"/>
        <v>13678128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20105000</v>
      </c>
      <c r="Q75" s="122">
        <f>$I75      +$K75      +$M75      +$O75</f>
        <v>18940109</v>
      </c>
      <c r="R75" s="67">
        <f>IF(($H75      =0),0,((($J75      -$H75      )/$H75      )*100))</f>
        <v>34.926384669315254</v>
      </c>
      <c r="S75" s="68">
        <f>IF(($I75      =0),0,((($K75      -$I75      )/$I75      )*100))</f>
        <v>159.94255775533966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46.75255214752459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44.043692300537174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tYZOsyEFsnMt/E46PjoxwPxvqFId8C5pTpPQw7eTeuS5MYvMPenwuDkkHgF59au8htMBKx7Qbaqzh3juOMaPQg==" saltValue="MhkwzpydJudlB3zwBNG+5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167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1300000</v>
      </c>
      <c r="C10" s="108"/>
      <c r="D10" s="108"/>
      <c r="E10" s="108">
        <f t="shared" ref="E10:E17" si="0">$B10      +$C10      +$D10</f>
        <v>1300000</v>
      </c>
      <c r="F10" s="109">
        <v>1300000</v>
      </c>
      <c r="G10" s="110">
        <v>1300000</v>
      </c>
      <c r="H10" s="109">
        <v>94000</v>
      </c>
      <c r="I10" s="110">
        <v>175248</v>
      </c>
      <c r="J10" s="109">
        <v>132000</v>
      </c>
      <c r="K10" s="110">
        <v>131682</v>
      </c>
      <c r="L10" s="109"/>
      <c r="M10" s="110"/>
      <c r="N10" s="109"/>
      <c r="O10" s="110"/>
      <c r="P10" s="109">
        <f t="shared" ref="P10:P17" si="1">$H10      +$J10      +$L10      +$N10</f>
        <v>226000</v>
      </c>
      <c r="Q10" s="110">
        <f t="shared" ref="Q10:Q17" si="2">$I10      +$K10      +$M10      +$O10</f>
        <v>306930</v>
      </c>
      <c r="R10" s="54">
        <f t="shared" ref="R10:R17" si="3">IF(($H10      =0),0,((($J10      -$H10      )/$H10      )*100))</f>
        <v>40.425531914893611</v>
      </c>
      <c r="S10" s="55">
        <f t="shared" ref="S10:S17" si="4">IF(($I10      =0),0,((($K10      -$I10      )/$I10      )*100))</f>
        <v>-24.859627499315256</v>
      </c>
      <c r="T10" s="54">
        <f t="shared" ref="T10:T16" si="5">IF(($E10      =0),0,(($P10      /$E10      )*100))</f>
        <v>17.384615384615383</v>
      </c>
      <c r="U10" s="56">
        <f t="shared" ref="U10:U16" si="6">IF(($E10      =0),0,(($Q10      /$E10      )*100))</f>
        <v>23.61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1300000</v>
      </c>
      <c r="C17" s="111">
        <f>SUM(C9:C16)</f>
        <v>0</v>
      </c>
      <c r="D17" s="111"/>
      <c r="E17" s="111">
        <f t="shared" si="0"/>
        <v>1300000</v>
      </c>
      <c r="F17" s="112">
        <f t="shared" ref="F17:O17" si="7">SUM(F9:F16)</f>
        <v>1300000</v>
      </c>
      <c r="G17" s="113">
        <f t="shared" si="7"/>
        <v>1300000</v>
      </c>
      <c r="H17" s="112">
        <f t="shared" si="7"/>
        <v>94000</v>
      </c>
      <c r="I17" s="113">
        <f t="shared" si="7"/>
        <v>175248</v>
      </c>
      <c r="J17" s="112">
        <f t="shared" si="7"/>
        <v>132000</v>
      </c>
      <c r="K17" s="113">
        <f t="shared" si="7"/>
        <v>131682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226000</v>
      </c>
      <c r="Q17" s="113">
        <f t="shared" si="2"/>
        <v>306930</v>
      </c>
      <c r="R17" s="58">
        <f t="shared" si="3"/>
        <v>40.425531914893611</v>
      </c>
      <c r="S17" s="59">
        <f t="shared" si="4"/>
        <v>-24.859627499315256</v>
      </c>
      <c r="T17" s="58">
        <f>IF((SUM($E9:$E14))=0,0,(P17/(SUM($E9:$E14))*100))</f>
        <v>17.384615384615383</v>
      </c>
      <c r="U17" s="60">
        <f>IF((SUM($E9:$E14))=0,0,(Q17/(SUM($E9:$E14))*100))</f>
        <v>23.61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2610000</v>
      </c>
      <c r="C31" s="108"/>
      <c r="D31" s="108"/>
      <c r="E31" s="108">
        <f>$B31      +$C31      +$D31</f>
        <v>2610000</v>
      </c>
      <c r="F31" s="109">
        <v>2610000</v>
      </c>
      <c r="G31" s="110">
        <v>1827000</v>
      </c>
      <c r="H31" s="109">
        <v>953000</v>
      </c>
      <c r="I31" s="110"/>
      <c r="J31" s="109">
        <v>413000</v>
      </c>
      <c r="K31" s="110">
        <v>1366585</v>
      </c>
      <c r="L31" s="109"/>
      <c r="M31" s="110"/>
      <c r="N31" s="109"/>
      <c r="O31" s="110"/>
      <c r="P31" s="109">
        <f>$H31      +$J31      +$L31      +$N31</f>
        <v>1366000</v>
      </c>
      <c r="Q31" s="110">
        <f>$I31      +$K31      +$M31      +$O31</f>
        <v>1366585</v>
      </c>
      <c r="R31" s="54">
        <f>IF(($H31      =0),0,((($J31      -$H31      )/$H31      )*100))</f>
        <v>-56.663168940188882</v>
      </c>
      <c r="S31" s="55">
        <f>IF(($I31      =0),0,((($K31      -$I31      )/$I31      )*100))</f>
        <v>0</v>
      </c>
      <c r="T31" s="54">
        <f>IF(($E31      =0),0,(($P31      /$E31      )*100))</f>
        <v>52.337164750957854</v>
      </c>
      <c r="U31" s="56">
        <f>IF(($E31      =0),0,(($Q31      /$E31      )*100))</f>
        <v>52.3595785440613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2610000</v>
      </c>
      <c r="C32" s="111">
        <f>SUM(C28:C31)</f>
        <v>0</v>
      </c>
      <c r="D32" s="111"/>
      <c r="E32" s="111">
        <f>$B32      +$C32      +$D32</f>
        <v>2610000</v>
      </c>
      <c r="F32" s="112">
        <f t="shared" ref="F32:O32" si="16">SUM(F28:F31)</f>
        <v>2610000</v>
      </c>
      <c r="G32" s="113">
        <f t="shared" si="16"/>
        <v>1827000</v>
      </c>
      <c r="H32" s="112">
        <f t="shared" si="16"/>
        <v>953000</v>
      </c>
      <c r="I32" s="113">
        <f t="shared" si="16"/>
        <v>0</v>
      </c>
      <c r="J32" s="112">
        <f t="shared" si="16"/>
        <v>413000</v>
      </c>
      <c r="K32" s="113">
        <f t="shared" si="16"/>
        <v>1366585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1366000</v>
      </c>
      <c r="Q32" s="113">
        <f>$I32      +$K32      +$M32      +$O32</f>
        <v>1366585</v>
      </c>
      <c r="R32" s="58">
        <f>IF(($H32      =0),0,((($J32      -$H32      )/$H32      )*100))</f>
        <v>-56.663168940188882</v>
      </c>
      <c r="S32" s="59">
        <f>IF(($I32      =0),0,((($K32      -$I32      )/$I32      )*100))</f>
        <v>0</v>
      </c>
      <c r="T32" s="58">
        <f>IF($E32   =0,0,($P32   /$E32   )*100)</f>
        <v>52.337164750957854</v>
      </c>
      <c r="U32" s="60">
        <f>IF($E32   =0,0,($Q32   /$E32   )*100)</f>
        <v>52.3595785440613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3660000</v>
      </c>
      <c r="C34" s="108"/>
      <c r="D34" s="108"/>
      <c r="E34" s="108">
        <f>$B34      +$C34      +$D34</f>
        <v>3660000</v>
      </c>
      <c r="F34" s="109">
        <v>3660000</v>
      </c>
      <c r="G34" s="110">
        <v>2562000</v>
      </c>
      <c r="H34" s="109">
        <v>915000</v>
      </c>
      <c r="I34" s="110">
        <v>915000</v>
      </c>
      <c r="J34" s="109">
        <v>1647000</v>
      </c>
      <c r="K34" s="110">
        <v>1647000</v>
      </c>
      <c r="L34" s="109"/>
      <c r="M34" s="110"/>
      <c r="N34" s="109"/>
      <c r="O34" s="110"/>
      <c r="P34" s="109">
        <f>$H34      +$J34      +$L34      +$N34</f>
        <v>2562000</v>
      </c>
      <c r="Q34" s="110">
        <f>$I34      +$K34      +$M34      +$O34</f>
        <v>2562000</v>
      </c>
      <c r="R34" s="54">
        <f>IF(($H34      =0),0,((($J34      -$H34      )/$H34      )*100))</f>
        <v>80</v>
      </c>
      <c r="S34" s="55">
        <f>IF(($I34      =0),0,((($K34      -$I34      )/$I34      )*100))</f>
        <v>80</v>
      </c>
      <c r="T34" s="54">
        <f>IF(($E34      =0),0,(($P34      /$E34      )*100))</f>
        <v>70</v>
      </c>
      <c r="U34" s="56">
        <f>IF(($E34      =0),0,(($Q34      /$E34      )*100))</f>
        <v>70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3660000</v>
      </c>
      <c r="C35" s="111">
        <f>C34</f>
        <v>0</v>
      </c>
      <c r="D35" s="111"/>
      <c r="E35" s="111">
        <f>$B35      +$C35      +$D35</f>
        <v>3660000</v>
      </c>
      <c r="F35" s="112">
        <f t="shared" ref="F35:O35" si="17">F34</f>
        <v>3660000</v>
      </c>
      <c r="G35" s="113">
        <f t="shared" si="17"/>
        <v>2562000</v>
      </c>
      <c r="H35" s="112">
        <f t="shared" si="17"/>
        <v>915000</v>
      </c>
      <c r="I35" s="113">
        <f t="shared" si="17"/>
        <v>915000</v>
      </c>
      <c r="J35" s="112">
        <f t="shared" si="17"/>
        <v>1647000</v>
      </c>
      <c r="K35" s="113">
        <f t="shared" si="17"/>
        <v>1647000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2562000</v>
      </c>
      <c r="Q35" s="113">
        <f>$I35      +$K35      +$M35      +$O35</f>
        <v>2562000</v>
      </c>
      <c r="R35" s="58">
        <f>IF(($H35      =0),0,((($J35      -$H35      )/$H35      )*100))</f>
        <v>80</v>
      </c>
      <c r="S35" s="59">
        <f>IF(($I35      =0),0,((($K35      -$I35      )/$I35      )*100))</f>
        <v>80</v>
      </c>
      <c r="T35" s="58">
        <f>IF($E35   =0,0,($P35   /$E35   )*100)</f>
        <v>70</v>
      </c>
      <c r="U35" s="60">
        <f>IF($E35   =0,0,($Q35   /$E35   )*100)</f>
        <v>70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30568000</v>
      </c>
      <c r="I53" s="110">
        <v>29430987</v>
      </c>
      <c r="J53" s="109">
        <v>21499000</v>
      </c>
      <c r="K53" s="110">
        <v>38000782</v>
      </c>
      <c r="L53" s="109"/>
      <c r="M53" s="110"/>
      <c r="N53" s="109"/>
      <c r="O53" s="110"/>
      <c r="P53" s="109">
        <f t="shared" si="27"/>
        <v>52067000</v>
      </c>
      <c r="Q53" s="110">
        <f t="shared" si="28"/>
        <v>67431769</v>
      </c>
      <c r="R53" s="54">
        <f t="shared" si="29"/>
        <v>-29.668280554828581</v>
      </c>
      <c r="S53" s="55">
        <f t="shared" si="30"/>
        <v>29.118272520048343</v>
      </c>
      <c r="T53" s="54">
        <f t="shared" si="31"/>
        <v>52.066999999999993</v>
      </c>
      <c r="U53" s="56">
        <f t="shared" si="32"/>
        <v>67.431769000000003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70000000</v>
      </c>
      <c r="H55" s="112">
        <f t="shared" si="33"/>
        <v>30568000</v>
      </c>
      <c r="I55" s="113">
        <f t="shared" si="33"/>
        <v>29430987</v>
      </c>
      <c r="J55" s="112">
        <f t="shared" si="33"/>
        <v>21499000</v>
      </c>
      <c r="K55" s="113">
        <f t="shared" si="33"/>
        <v>38000782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52067000</v>
      </c>
      <c r="Q55" s="113">
        <f t="shared" si="28"/>
        <v>67431769</v>
      </c>
      <c r="R55" s="58">
        <f t="shared" si="29"/>
        <v>-29.668280554828581</v>
      </c>
      <c r="S55" s="59">
        <f t="shared" si="30"/>
        <v>29.118272520048343</v>
      </c>
      <c r="T55" s="58">
        <f>IF((+$E45+$E47+$E49+$E50+$E53) =0,0,(P55   /(+$E45+$E47+$E49+$E50+$E53) )*100)</f>
        <v>52.066999999999993</v>
      </c>
      <c r="U55" s="60">
        <f>IF((+$E45+$E47+$E49+$E50+$E53) =0,0,(Q55   /(+$E45+$E47+$E49+$E50+$E53) )*100)</f>
        <v>67.431769000000003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107570000</v>
      </c>
      <c r="C69" s="120">
        <f>SUM(C9:C16,C19:C25,C28:C31,C34,C37:C41,C44:C54,C57:C60,C63:C67)</f>
        <v>0</v>
      </c>
      <c r="D69" s="120"/>
      <c r="E69" s="120">
        <f t="shared" si="35"/>
        <v>107570000</v>
      </c>
      <c r="F69" s="121">
        <f t="shared" ref="F69:O69" si="43">SUM(F9:F16,F19:F25,F28:F31,F34,F37:F41,F44:F54,F57:F60,F63:F67)</f>
        <v>107570000</v>
      </c>
      <c r="G69" s="122">
        <f t="shared" si="43"/>
        <v>75689000</v>
      </c>
      <c r="H69" s="121">
        <f t="shared" si="43"/>
        <v>32530000</v>
      </c>
      <c r="I69" s="122">
        <f t="shared" si="43"/>
        <v>30521235</v>
      </c>
      <c r="J69" s="121">
        <f t="shared" si="43"/>
        <v>23691000</v>
      </c>
      <c r="K69" s="122">
        <f t="shared" si="43"/>
        <v>41146049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56221000</v>
      </c>
      <c r="Q69" s="122">
        <f t="shared" si="37"/>
        <v>71667284</v>
      </c>
      <c r="R69" s="67">
        <f t="shared" si="38"/>
        <v>-27.171841377190287</v>
      </c>
      <c r="S69" s="68">
        <f t="shared" si="39"/>
        <v>34.811219139723541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52.264571906665424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66.623857952960861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239006000</v>
      </c>
      <c r="C71" s="108"/>
      <c r="D71" s="108"/>
      <c r="E71" s="108">
        <f>$B71      +$C71      +$D71</f>
        <v>239006000</v>
      </c>
      <c r="F71" s="109">
        <v>239006000</v>
      </c>
      <c r="G71" s="110">
        <v>186000000</v>
      </c>
      <c r="H71" s="109">
        <v>44218000</v>
      </c>
      <c r="I71" s="110">
        <v>33733117</v>
      </c>
      <c r="J71" s="109">
        <v>76782000</v>
      </c>
      <c r="K71" s="110">
        <v>75071117</v>
      </c>
      <c r="L71" s="109"/>
      <c r="M71" s="110"/>
      <c r="N71" s="109"/>
      <c r="O71" s="110"/>
      <c r="P71" s="109">
        <f>$H71      +$J71      +$L71      +$N71</f>
        <v>121000000</v>
      </c>
      <c r="Q71" s="110">
        <f>$I71      +$K71      +$M71      +$O71</f>
        <v>108804234</v>
      </c>
      <c r="R71" s="54">
        <f>IF(($H71      =0),0,((($J71      -$H71      )/$H71      )*100))</f>
        <v>73.644217287077666</v>
      </c>
      <c r="S71" s="55">
        <f>IF(($I71      =0),0,((($K71      -$I71      )/$I71      )*100))</f>
        <v>122.54426414256352</v>
      </c>
      <c r="T71" s="54">
        <f>IF(($E71      =0),0,(($P71      /$E71      )*100))</f>
        <v>50.626344108516108</v>
      </c>
      <c r="U71" s="56">
        <f>IF(($E71      =0),0,(($Q71      /$E71      )*100))</f>
        <v>45.523641247500066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239006000</v>
      </c>
      <c r="C73" s="117">
        <f>SUM(C71:C72)</f>
        <v>0</v>
      </c>
      <c r="D73" s="117"/>
      <c r="E73" s="117">
        <f>$B73      +$C73      +$D73</f>
        <v>239006000</v>
      </c>
      <c r="F73" s="118">
        <f t="shared" ref="F73:O73" si="44">SUM(F71:F72)</f>
        <v>239006000</v>
      </c>
      <c r="G73" s="119">
        <f t="shared" si="44"/>
        <v>186000000</v>
      </c>
      <c r="H73" s="118">
        <f t="shared" si="44"/>
        <v>44218000</v>
      </c>
      <c r="I73" s="119">
        <f t="shared" si="44"/>
        <v>33733117</v>
      </c>
      <c r="J73" s="118">
        <f t="shared" si="44"/>
        <v>76782000</v>
      </c>
      <c r="K73" s="119">
        <f t="shared" si="44"/>
        <v>75071117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121000000</v>
      </c>
      <c r="Q73" s="119">
        <f>$I73      +$K73      +$M73      +$O73</f>
        <v>108804234</v>
      </c>
      <c r="R73" s="63">
        <f>IF(($H73      =0),0,((($J73      -$H73      )/$H73      )*100))</f>
        <v>73.644217287077666</v>
      </c>
      <c r="S73" s="64">
        <f>IF(($I73      =0),0,((($K73      -$I73      )/$I73      )*100))</f>
        <v>122.54426414256352</v>
      </c>
      <c r="T73" s="63">
        <f>IF(($E71      =0),0,(($P71      /$E71      )*100))</f>
        <v>50.626344108516108</v>
      </c>
      <c r="U73" s="65">
        <f>IF($E71   =0,0,($Q71   /$E71 )*100)</f>
        <v>45.523641247500066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239006000</v>
      </c>
      <c r="C74" s="120">
        <f>SUM(C71:C72)</f>
        <v>0</v>
      </c>
      <c r="D74" s="120"/>
      <c r="E74" s="120">
        <f>$B74      +$C74      +$D74</f>
        <v>239006000</v>
      </c>
      <c r="F74" s="121">
        <f t="shared" ref="F74:O74" si="45">SUM(F71:F72)</f>
        <v>239006000</v>
      </c>
      <c r="G74" s="122">
        <f t="shared" si="45"/>
        <v>186000000</v>
      </c>
      <c r="H74" s="121">
        <f t="shared" si="45"/>
        <v>44218000</v>
      </c>
      <c r="I74" s="122">
        <f t="shared" si="45"/>
        <v>33733117</v>
      </c>
      <c r="J74" s="121">
        <f t="shared" si="45"/>
        <v>76782000</v>
      </c>
      <c r="K74" s="122">
        <f t="shared" si="45"/>
        <v>75071117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121000000</v>
      </c>
      <c r="Q74" s="122">
        <f>$I74      +$K74      +$M74      +$O74</f>
        <v>108804234</v>
      </c>
      <c r="R74" s="67">
        <f>IF(($H74      =0),0,((($J74      -$H74      )/$H74      )*100))</f>
        <v>73.644217287077666</v>
      </c>
      <c r="S74" s="68">
        <f>IF(($I74      =0),0,((($K74      -$I74      )/$I74      )*100))</f>
        <v>122.54426414256352</v>
      </c>
      <c r="T74" s="67">
        <f>IF(($E71      =0),0,(($P71      /$E71      )*100))</f>
        <v>50.626344108516108</v>
      </c>
      <c r="U74" s="71">
        <f>IF($E71   =0,0,($Q71   /$E71 )*100)</f>
        <v>45.523641247500066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346576000</v>
      </c>
      <c r="C75" s="120">
        <f>SUM(C9:C16,C19:C25,C28:C31,C34,C37:C41,C44:C54,C57:C60,C63:C67,C71:C72)</f>
        <v>0</v>
      </c>
      <c r="D75" s="120"/>
      <c r="E75" s="120">
        <f>$B75      +$C75      +$D75</f>
        <v>346576000</v>
      </c>
      <c r="F75" s="121">
        <f t="shared" ref="F75:O75" si="46">SUM(F9:F16,F19:F25,F28:F31,F34,F37:F41,F44:F54,F57:F60,F63:F67,F71:F72)</f>
        <v>346576000</v>
      </c>
      <c r="G75" s="122">
        <f t="shared" si="46"/>
        <v>261689000</v>
      </c>
      <c r="H75" s="121">
        <f t="shared" si="46"/>
        <v>76748000</v>
      </c>
      <c r="I75" s="122">
        <f t="shared" si="46"/>
        <v>64254352</v>
      </c>
      <c r="J75" s="121">
        <f t="shared" si="46"/>
        <v>100473000</v>
      </c>
      <c r="K75" s="122">
        <f t="shared" si="46"/>
        <v>116217166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177221000</v>
      </c>
      <c r="Q75" s="122">
        <f>$I75      +$K75      +$M75      +$O75</f>
        <v>180471518</v>
      </c>
      <c r="R75" s="67">
        <f>IF(($H75      =0),0,((($J75      -$H75      )/$H75      )*100))</f>
        <v>30.912857664043365</v>
      </c>
      <c r="S75" s="68">
        <f>IF(($I75      =0),0,((($K75      -$I75      )/$I75      )*100))</f>
        <v>80.870497301101096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51.134816028807542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52.072710747426257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0VNLEseg+xsiFWIwYGiQl2/gYG5CrfFB3vvDKTM131Sy1RmiIhmqrenKVoVvvdVu1cvjH4D4DAXRTnCeWBqQ+g==" saltValue="3h6O82de80gdYPcNva0UP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118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1565000</v>
      </c>
      <c r="I10" s="110">
        <v>91667</v>
      </c>
      <c r="J10" s="109">
        <v>50000</v>
      </c>
      <c r="K10" s="110"/>
      <c r="L10" s="109"/>
      <c r="M10" s="110"/>
      <c r="N10" s="109"/>
      <c r="O10" s="110"/>
      <c r="P10" s="109">
        <f t="shared" ref="P10:P17" si="1">$H10      +$J10      +$L10      +$N10</f>
        <v>1615000</v>
      </c>
      <c r="Q10" s="110">
        <f t="shared" ref="Q10:Q17" si="2">$I10      +$K10      +$M10      +$O10</f>
        <v>91667</v>
      </c>
      <c r="R10" s="54">
        <f t="shared" ref="R10:R17" si="3">IF(($H10      =0),0,((($J10      -$H10      )/$H10      )*100))</f>
        <v>-96.805111821086271</v>
      </c>
      <c r="S10" s="55">
        <f t="shared" ref="S10:S17" si="4">IF(($I10      =0),0,((($K10      -$I10      )/$I10      )*100))</f>
        <v>-100</v>
      </c>
      <c r="T10" s="54">
        <f t="shared" ref="T10:T16" si="5">IF(($E10      =0),0,(($P10      /$E10      )*100))</f>
        <v>80.75</v>
      </c>
      <c r="U10" s="56">
        <f t="shared" ref="U10:U16" si="6">IF(($E10      =0),0,(($Q10      /$E10      )*100))</f>
        <v>4.5833500000000003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>
        <v>14900000</v>
      </c>
      <c r="C14" s="108"/>
      <c r="D14" s="108"/>
      <c r="E14" s="108">
        <f t="shared" si="0"/>
        <v>14900000</v>
      </c>
      <c r="F14" s="109">
        <v>14900000</v>
      </c>
      <c r="G14" s="110">
        <v>14200000</v>
      </c>
      <c r="H14" s="109">
        <v>5137000</v>
      </c>
      <c r="I14" s="110">
        <v>2911378</v>
      </c>
      <c r="J14" s="109">
        <v>9063000</v>
      </c>
      <c r="K14" s="110"/>
      <c r="L14" s="109"/>
      <c r="M14" s="110"/>
      <c r="N14" s="109"/>
      <c r="O14" s="110"/>
      <c r="P14" s="109">
        <f t="shared" si="1"/>
        <v>14200000</v>
      </c>
      <c r="Q14" s="110">
        <f t="shared" si="2"/>
        <v>2911378</v>
      </c>
      <c r="R14" s="54">
        <f t="shared" si="3"/>
        <v>76.425929530854589</v>
      </c>
      <c r="S14" s="55">
        <f t="shared" si="4"/>
        <v>-100</v>
      </c>
      <c r="T14" s="54">
        <f t="shared" si="5"/>
        <v>95.302013422818789</v>
      </c>
      <c r="U14" s="56">
        <f t="shared" si="6"/>
        <v>19.539449664429533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>
        <v>1000000</v>
      </c>
      <c r="C15" s="108"/>
      <c r="D15" s="108"/>
      <c r="E15" s="108">
        <f t="shared" si="0"/>
        <v>1000000</v>
      </c>
      <c r="F15" s="109">
        <v>1000000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17900000</v>
      </c>
      <c r="C17" s="111">
        <f>SUM(C9:C16)</f>
        <v>0</v>
      </c>
      <c r="D17" s="111"/>
      <c r="E17" s="111">
        <f t="shared" si="0"/>
        <v>17900000</v>
      </c>
      <c r="F17" s="112">
        <f t="shared" ref="F17:O17" si="7">SUM(F9:F16)</f>
        <v>17900000</v>
      </c>
      <c r="G17" s="113">
        <f t="shared" si="7"/>
        <v>16200000</v>
      </c>
      <c r="H17" s="112">
        <f t="shared" si="7"/>
        <v>6702000</v>
      </c>
      <c r="I17" s="113">
        <f t="shared" si="7"/>
        <v>3003045</v>
      </c>
      <c r="J17" s="112">
        <f t="shared" si="7"/>
        <v>9113000</v>
      </c>
      <c r="K17" s="113">
        <f t="shared" si="7"/>
        <v>0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15815000</v>
      </c>
      <c r="Q17" s="113">
        <f t="shared" si="2"/>
        <v>3003045</v>
      </c>
      <c r="R17" s="58">
        <f t="shared" si="3"/>
        <v>35.974336019098772</v>
      </c>
      <c r="S17" s="59">
        <f t="shared" si="4"/>
        <v>-100</v>
      </c>
      <c r="T17" s="58">
        <f>IF((SUM($E9:$E14))=0,0,(P17/(SUM($E9:$E14))*100))</f>
        <v>93.57988165680473</v>
      </c>
      <c r="U17" s="60">
        <f>IF((SUM($E9:$E14))=0,0,(Q17/(SUM($E9:$E14))*100))</f>
        <v>17.769497041420117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>
        <v>89404000</v>
      </c>
      <c r="C19" s="108"/>
      <c r="D19" s="108"/>
      <c r="E19" s="108">
        <f t="shared" ref="E19:E26" si="8">$B19      +$C19      +$D19</f>
        <v>89404000</v>
      </c>
      <c r="F19" s="109">
        <v>89404000</v>
      </c>
      <c r="G19" s="110">
        <v>61505000</v>
      </c>
      <c r="H19" s="109">
        <v>40109000</v>
      </c>
      <c r="I19" s="110">
        <v>25810184</v>
      </c>
      <c r="J19" s="109">
        <v>17244000</v>
      </c>
      <c r="K19" s="110"/>
      <c r="L19" s="109"/>
      <c r="M19" s="110"/>
      <c r="N19" s="109"/>
      <c r="O19" s="110"/>
      <c r="P19" s="109">
        <f t="shared" ref="P19:P26" si="9">$H19      +$J19      +$L19      +$N19</f>
        <v>57353000</v>
      </c>
      <c r="Q19" s="110">
        <f t="shared" ref="Q19:Q26" si="10">$I19      +$K19      +$M19      +$O19</f>
        <v>25810184</v>
      </c>
      <c r="R19" s="54">
        <f t="shared" ref="R19:R26" si="11">IF(($H19      =0),0,((($J19      -$H19      )/$H19      )*100))</f>
        <v>-57.007155501259064</v>
      </c>
      <c r="S19" s="55">
        <f t="shared" ref="S19:S26" si="12">IF(($I19      =0),0,((($K19      -$I19      )/$I19      )*100))</f>
        <v>-100</v>
      </c>
      <c r="T19" s="54">
        <f t="shared" ref="T19:T25" si="13">IF(($E19      =0),0,(($P19      /$E19      )*100))</f>
        <v>64.15037358507449</v>
      </c>
      <c r="U19" s="56">
        <f t="shared" ref="U19:U25" si="14">IF(($E19      =0),0,(($Q19      /$E19      )*100))</f>
        <v>28.869160216545119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89404000</v>
      </c>
      <c r="C26" s="111">
        <f>SUM(C19:C25)</f>
        <v>0</v>
      </c>
      <c r="D26" s="111"/>
      <c r="E26" s="111">
        <f t="shared" si="8"/>
        <v>89404000</v>
      </c>
      <c r="F26" s="112">
        <f t="shared" ref="F26:O26" si="15">SUM(F19:F25)</f>
        <v>89404000</v>
      </c>
      <c r="G26" s="113">
        <f t="shared" si="15"/>
        <v>61505000</v>
      </c>
      <c r="H26" s="112">
        <f t="shared" si="15"/>
        <v>40109000</v>
      </c>
      <c r="I26" s="113">
        <f t="shared" si="15"/>
        <v>25810184</v>
      </c>
      <c r="J26" s="112">
        <f t="shared" si="15"/>
        <v>17244000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57353000</v>
      </c>
      <c r="Q26" s="113">
        <f t="shared" si="10"/>
        <v>25810184</v>
      </c>
      <c r="R26" s="58">
        <f t="shared" si="11"/>
        <v>-57.007155501259064</v>
      </c>
      <c r="S26" s="59">
        <f t="shared" si="12"/>
        <v>-100</v>
      </c>
      <c r="T26" s="58">
        <f>IF(($E26-$E21-$E25)   =0,0,($P26   /($E26-$E21-$E25)   )*100)</f>
        <v>64.15037358507449</v>
      </c>
      <c r="U26" s="60">
        <f>IF(($E26-$E21-$E25)   =0,0,($Q26   /($E26-$E21-$E25)   )*100)</f>
        <v>28.869160216545119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3159000</v>
      </c>
      <c r="C34" s="108"/>
      <c r="D34" s="108"/>
      <c r="E34" s="108">
        <f>$B34      +$C34      +$D34</f>
        <v>3159000</v>
      </c>
      <c r="F34" s="109">
        <v>3159000</v>
      </c>
      <c r="G34" s="110">
        <v>2212000</v>
      </c>
      <c r="H34" s="109">
        <v>684000</v>
      </c>
      <c r="I34" s="110">
        <v>790000</v>
      </c>
      <c r="J34" s="109">
        <v>680000</v>
      </c>
      <c r="K34" s="110"/>
      <c r="L34" s="109"/>
      <c r="M34" s="110"/>
      <c r="N34" s="109"/>
      <c r="O34" s="110"/>
      <c r="P34" s="109">
        <f>$H34      +$J34      +$L34      +$N34</f>
        <v>1364000</v>
      </c>
      <c r="Q34" s="110">
        <f>$I34      +$K34      +$M34      +$O34</f>
        <v>790000</v>
      </c>
      <c r="R34" s="54">
        <f>IF(($H34      =0),0,((($J34      -$H34      )/$H34      )*100))</f>
        <v>-0.58479532163742687</v>
      </c>
      <c r="S34" s="55">
        <f>IF(($I34      =0),0,((($K34      -$I34      )/$I34      )*100))</f>
        <v>-100</v>
      </c>
      <c r="T34" s="54">
        <f>IF(($E34      =0),0,(($P34      /$E34      )*100))</f>
        <v>43.178220955998739</v>
      </c>
      <c r="U34" s="56">
        <f>IF(($E34      =0),0,(($Q34      /$E34      )*100))</f>
        <v>25.007913896802787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3159000</v>
      </c>
      <c r="C35" s="111">
        <f>C34</f>
        <v>0</v>
      </c>
      <c r="D35" s="111"/>
      <c r="E35" s="111">
        <f>$B35      +$C35      +$D35</f>
        <v>3159000</v>
      </c>
      <c r="F35" s="112">
        <f t="shared" ref="F35:O35" si="17">F34</f>
        <v>3159000</v>
      </c>
      <c r="G35" s="113">
        <f t="shared" si="17"/>
        <v>2212000</v>
      </c>
      <c r="H35" s="112">
        <f t="shared" si="17"/>
        <v>684000</v>
      </c>
      <c r="I35" s="113">
        <f t="shared" si="17"/>
        <v>790000</v>
      </c>
      <c r="J35" s="112">
        <f t="shared" si="17"/>
        <v>680000</v>
      </c>
      <c r="K35" s="113">
        <f t="shared" si="17"/>
        <v>0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1364000</v>
      </c>
      <c r="Q35" s="113">
        <f>$I35      +$K35      +$M35      +$O35</f>
        <v>790000</v>
      </c>
      <c r="R35" s="58">
        <f>IF(($H35      =0),0,((($J35      -$H35      )/$H35      )*100))</f>
        <v>-0.58479532163742687</v>
      </c>
      <c r="S35" s="59">
        <f>IF(($I35      =0),0,((($K35      -$I35      )/$I35      )*100))</f>
        <v>-100</v>
      </c>
      <c r="T35" s="58">
        <f>IF($E35   =0,0,($P35   /$E35   )*100)</f>
        <v>43.178220955998739</v>
      </c>
      <c r="U35" s="60">
        <f>IF($E35   =0,0,($Q35   /$E35   )*100)</f>
        <v>25.007913896802787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57227000</v>
      </c>
      <c r="C38" s="108"/>
      <c r="D38" s="108"/>
      <c r="E38" s="108">
        <f t="shared" si="18"/>
        <v>57227000</v>
      </c>
      <c r="F38" s="109">
        <v>52031000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>
        <v>5000000</v>
      </c>
      <c r="C40" s="108"/>
      <c r="D40" s="108"/>
      <c r="E40" s="108">
        <f t="shared" si="18"/>
        <v>5000000</v>
      </c>
      <c r="F40" s="109">
        <v>5000000</v>
      </c>
      <c r="G40" s="110">
        <v>3000000</v>
      </c>
      <c r="H40" s="109"/>
      <c r="I40" s="110"/>
      <c r="J40" s="109">
        <v>1054000</v>
      </c>
      <c r="K40" s="110"/>
      <c r="L40" s="109"/>
      <c r="M40" s="110"/>
      <c r="N40" s="109"/>
      <c r="O40" s="110"/>
      <c r="P40" s="109">
        <f t="shared" si="19"/>
        <v>1054000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21.08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62227000</v>
      </c>
      <c r="C42" s="111">
        <f>SUM(C37:C41)</f>
        <v>0</v>
      </c>
      <c r="D42" s="111"/>
      <c r="E42" s="111">
        <f t="shared" si="18"/>
        <v>62227000</v>
      </c>
      <c r="F42" s="112">
        <f t="shared" ref="F42:O42" si="25">SUM(F37:F41)</f>
        <v>57031000</v>
      </c>
      <c r="G42" s="113">
        <f t="shared" si="25"/>
        <v>3000000</v>
      </c>
      <c r="H42" s="112">
        <f t="shared" si="25"/>
        <v>0</v>
      </c>
      <c r="I42" s="113">
        <f t="shared" si="25"/>
        <v>0</v>
      </c>
      <c r="J42" s="112">
        <f t="shared" si="25"/>
        <v>1054000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1054000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21.08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172690000</v>
      </c>
      <c r="C69" s="120">
        <f>SUM(C9:C16,C19:C25,C28:C31,C34,C37:C41,C44:C54,C57:C60,C63:C67)</f>
        <v>0</v>
      </c>
      <c r="D69" s="120"/>
      <c r="E69" s="120">
        <f t="shared" si="35"/>
        <v>172690000</v>
      </c>
      <c r="F69" s="121">
        <f t="shared" ref="F69:O69" si="43">SUM(F9:F16,F19:F25,F28:F31,F34,F37:F41,F44:F54,F57:F60,F63:F67)</f>
        <v>167494000</v>
      </c>
      <c r="G69" s="122">
        <f t="shared" si="43"/>
        <v>82917000</v>
      </c>
      <c r="H69" s="121">
        <f t="shared" si="43"/>
        <v>47495000</v>
      </c>
      <c r="I69" s="122">
        <f t="shared" si="43"/>
        <v>29603229</v>
      </c>
      <c r="J69" s="121">
        <f t="shared" si="43"/>
        <v>28091000</v>
      </c>
      <c r="K69" s="122">
        <f t="shared" si="43"/>
        <v>0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75586000</v>
      </c>
      <c r="Q69" s="122">
        <f t="shared" si="37"/>
        <v>29603229</v>
      </c>
      <c r="R69" s="67">
        <f t="shared" si="38"/>
        <v>-40.854826823876202</v>
      </c>
      <c r="S69" s="68">
        <f t="shared" si="39"/>
        <v>-100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66.035312721141324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25.862705852546235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/>
      <c r="C71" s="108"/>
      <c r="D71" s="108"/>
      <c r="E71" s="108">
        <f>$B71      +$C71      +$D71</f>
        <v>0</v>
      </c>
      <c r="F71" s="109">
        <v>0</v>
      </c>
      <c r="G71" s="110">
        <v>0</v>
      </c>
      <c r="H71" s="109"/>
      <c r="I71" s="110"/>
      <c r="J71" s="109"/>
      <c r="K71" s="110"/>
      <c r="L71" s="109"/>
      <c r="M71" s="110"/>
      <c r="N71" s="109"/>
      <c r="O71" s="110"/>
      <c r="P71" s="109">
        <f>$H71      +$J71      +$L71      +$N71</f>
        <v>0</v>
      </c>
      <c r="Q71" s="110">
        <f>$I71      +$K71      +$M71      +$O71</f>
        <v>0</v>
      </c>
      <c r="R71" s="54">
        <f>IF(($H71      =0),0,((($J71      -$H71      )/$H71      )*100))</f>
        <v>0</v>
      </c>
      <c r="S71" s="55">
        <f>IF(($I71      =0),0,((($K71      -$I71      )/$I71      )*100))</f>
        <v>0</v>
      </c>
      <c r="T71" s="54">
        <f>IF(($E71      =0),0,(($P71      /$E71      )*100))</f>
        <v>0</v>
      </c>
      <c r="U71" s="56">
        <f>IF(($E71      =0),0,(($Q71      /$E71      )*100))</f>
        <v>0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0</v>
      </c>
      <c r="C73" s="117">
        <f>SUM(C71:C72)</f>
        <v>0</v>
      </c>
      <c r="D73" s="117"/>
      <c r="E73" s="117">
        <f>$B73      +$C73      +$D73</f>
        <v>0</v>
      </c>
      <c r="F73" s="118">
        <f t="shared" ref="F73:O73" si="44">SUM(F71:F72)</f>
        <v>0</v>
      </c>
      <c r="G73" s="119">
        <f t="shared" si="44"/>
        <v>0</v>
      </c>
      <c r="H73" s="118">
        <f t="shared" si="44"/>
        <v>0</v>
      </c>
      <c r="I73" s="119">
        <f t="shared" si="44"/>
        <v>0</v>
      </c>
      <c r="J73" s="118">
        <f t="shared" si="44"/>
        <v>0</v>
      </c>
      <c r="K73" s="119">
        <f t="shared" si="44"/>
        <v>0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0</v>
      </c>
      <c r="Q73" s="119">
        <f>$I73      +$K73      +$M73      +$O73</f>
        <v>0</v>
      </c>
      <c r="R73" s="63">
        <f>IF(($H73      =0),0,((($J73      -$H73      )/$H73      )*100))</f>
        <v>0</v>
      </c>
      <c r="S73" s="64">
        <f>IF(($I73      =0),0,((($K73      -$I73      )/$I73      )*100))</f>
        <v>0</v>
      </c>
      <c r="T73" s="63">
        <f>IF(($E71      =0),0,(($P71      /$E71      )*100))</f>
        <v>0</v>
      </c>
      <c r="U73" s="65">
        <f>IF($E71   =0,0,($Q71   /$E71 )*100)</f>
        <v>0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0</v>
      </c>
      <c r="C74" s="120">
        <f>SUM(C71:C72)</f>
        <v>0</v>
      </c>
      <c r="D74" s="120"/>
      <c r="E74" s="120">
        <f>$B74      +$C74      +$D74</f>
        <v>0</v>
      </c>
      <c r="F74" s="121">
        <f t="shared" ref="F74:O74" si="45">SUM(F71:F72)</f>
        <v>0</v>
      </c>
      <c r="G74" s="122">
        <f t="shared" si="45"/>
        <v>0</v>
      </c>
      <c r="H74" s="121">
        <f t="shared" si="45"/>
        <v>0</v>
      </c>
      <c r="I74" s="122">
        <f t="shared" si="45"/>
        <v>0</v>
      </c>
      <c r="J74" s="121">
        <f t="shared" si="45"/>
        <v>0</v>
      </c>
      <c r="K74" s="122">
        <f t="shared" si="45"/>
        <v>0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0</v>
      </c>
      <c r="Q74" s="122">
        <f>$I74      +$K74      +$M74      +$O74</f>
        <v>0</v>
      </c>
      <c r="R74" s="67">
        <f>IF(($H74      =0),0,((($J74      -$H74      )/$H74      )*100))</f>
        <v>0</v>
      </c>
      <c r="S74" s="68">
        <f>IF(($I74      =0),0,((($K74      -$I74      )/$I74      )*100))</f>
        <v>0</v>
      </c>
      <c r="T74" s="67">
        <f>IF(($E71      =0),0,(($P71      /$E71      )*100))</f>
        <v>0</v>
      </c>
      <c r="U74" s="71">
        <f>IF($E71   =0,0,($Q71   /$E71 )*100)</f>
        <v>0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172690000</v>
      </c>
      <c r="C75" s="120">
        <f>SUM(C9:C16,C19:C25,C28:C31,C34,C37:C41,C44:C54,C57:C60,C63:C67,C71:C72)</f>
        <v>0</v>
      </c>
      <c r="D75" s="120"/>
      <c r="E75" s="120">
        <f>$B75      +$C75      +$D75</f>
        <v>172690000</v>
      </c>
      <c r="F75" s="121">
        <f t="shared" ref="F75:O75" si="46">SUM(F9:F16,F19:F25,F28:F31,F34,F37:F41,F44:F54,F57:F60,F63:F67,F71:F72)</f>
        <v>167494000</v>
      </c>
      <c r="G75" s="122">
        <f t="shared" si="46"/>
        <v>82917000</v>
      </c>
      <c r="H75" s="121">
        <f t="shared" si="46"/>
        <v>47495000</v>
      </c>
      <c r="I75" s="122">
        <f t="shared" si="46"/>
        <v>29603229</v>
      </c>
      <c r="J75" s="121">
        <f t="shared" si="46"/>
        <v>28091000</v>
      </c>
      <c r="K75" s="122">
        <f t="shared" si="46"/>
        <v>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75586000</v>
      </c>
      <c r="Q75" s="122">
        <f>$I75      +$K75      +$M75      +$O75</f>
        <v>29603229</v>
      </c>
      <c r="R75" s="67">
        <f>IF(($H75      =0),0,((($J75      -$H75      )/$H75      )*100))</f>
        <v>-40.854826823876202</v>
      </c>
      <c r="S75" s="68">
        <f>IF(($I75      =0),0,((($K75      -$I75      )/$I75      )*100))</f>
        <v>-100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66.035312721141324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25.862705852546235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gVkTJddzmDOXGOMLJLRwfIXySz6ZdT6EHdGbPxq7nS+zaMikAM5bghYp3Rng/StKm/HgtTNNjIhiOfXly2hpQQ==" saltValue="VsFmGNs8rQhi+VOGgr9H/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119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174000</v>
      </c>
      <c r="I10" s="110">
        <v>174254</v>
      </c>
      <c r="J10" s="109">
        <v>682000</v>
      </c>
      <c r="K10" s="110">
        <v>681962</v>
      </c>
      <c r="L10" s="109"/>
      <c r="M10" s="110"/>
      <c r="N10" s="109"/>
      <c r="O10" s="110"/>
      <c r="P10" s="109">
        <f t="shared" ref="P10:P17" si="1">$H10      +$J10      +$L10      +$N10</f>
        <v>856000</v>
      </c>
      <c r="Q10" s="110">
        <f t="shared" ref="Q10:Q17" si="2">$I10      +$K10      +$M10      +$O10</f>
        <v>856216</v>
      </c>
      <c r="R10" s="54">
        <f t="shared" ref="R10:R17" si="3">IF(($H10      =0),0,((($J10      -$H10      )/$H10      )*100))</f>
        <v>291.95402298850576</v>
      </c>
      <c r="S10" s="55">
        <f t="shared" ref="S10:S17" si="4">IF(($I10      =0),0,((($K10      -$I10      )/$I10      )*100))</f>
        <v>291.36088698107358</v>
      </c>
      <c r="T10" s="54">
        <f t="shared" ref="T10:T16" si="5">IF(($E10      =0),0,(($P10      /$E10      )*100))</f>
        <v>42.8</v>
      </c>
      <c r="U10" s="56">
        <f t="shared" ref="U10:U16" si="6">IF(($E10      =0),0,(($Q10      /$E10      )*100))</f>
        <v>42.8108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174000</v>
      </c>
      <c r="I17" s="113">
        <f t="shared" si="7"/>
        <v>174254</v>
      </c>
      <c r="J17" s="112">
        <f t="shared" si="7"/>
        <v>682000</v>
      </c>
      <c r="K17" s="113">
        <f t="shared" si="7"/>
        <v>681962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856000</v>
      </c>
      <c r="Q17" s="113">
        <f t="shared" si="2"/>
        <v>856216</v>
      </c>
      <c r="R17" s="58">
        <f t="shared" si="3"/>
        <v>291.95402298850576</v>
      </c>
      <c r="S17" s="59">
        <f t="shared" si="4"/>
        <v>291.36088698107358</v>
      </c>
      <c r="T17" s="58">
        <f>IF((SUM($E9:$E14))=0,0,(P17/(SUM($E9:$E14))*100))</f>
        <v>42.8</v>
      </c>
      <c r="U17" s="60">
        <f>IF((SUM($E9:$E14))=0,0,(Q17/(SUM($E9:$E14))*100))</f>
        <v>42.8108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>
        <v>3122000</v>
      </c>
      <c r="C31" s="108"/>
      <c r="D31" s="108"/>
      <c r="E31" s="108">
        <f>$B31      +$C31      +$D31</f>
        <v>3122000</v>
      </c>
      <c r="F31" s="109">
        <v>3122000</v>
      </c>
      <c r="G31" s="110">
        <v>2185000</v>
      </c>
      <c r="H31" s="109"/>
      <c r="I31" s="110"/>
      <c r="J31" s="109">
        <v>110000</v>
      </c>
      <c r="K31" s="110"/>
      <c r="L31" s="109"/>
      <c r="M31" s="110"/>
      <c r="N31" s="109"/>
      <c r="O31" s="110"/>
      <c r="P31" s="109">
        <f>$H31      +$J31      +$L31      +$N31</f>
        <v>110000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3.5233824471492632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3122000</v>
      </c>
      <c r="C32" s="111">
        <f>SUM(C28:C31)</f>
        <v>0</v>
      </c>
      <c r="D32" s="111"/>
      <c r="E32" s="111">
        <f>$B32      +$C32      +$D32</f>
        <v>3122000</v>
      </c>
      <c r="F32" s="112">
        <f t="shared" ref="F32:O32" si="16">SUM(F28:F31)</f>
        <v>3122000</v>
      </c>
      <c r="G32" s="113">
        <f t="shared" si="16"/>
        <v>2185000</v>
      </c>
      <c r="H32" s="112">
        <f t="shared" si="16"/>
        <v>0</v>
      </c>
      <c r="I32" s="113">
        <f t="shared" si="16"/>
        <v>0</v>
      </c>
      <c r="J32" s="112">
        <f t="shared" si="16"/>
        <v>110000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110000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3.5233824471492632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3222000</v>
      </c>
      <c r="C34" s="108"/>
      <c r="D34" s="108"/>
      <c r="E34" s="108">
        <f>$B34      +$C34      +$D34</f>
        <v>3222000</v>
      </c>
      <c r="F34" s="109">
        <v>3222000</v>
      </c>
      <c r="G34" s="110">
        <v>2256000</v>
      </c>
      <c r="H34" s="109">
        <v>675000</v>
      </c>
      <c r="I34" s="110">
        <v>675095</v>
      </c>
      <c r="J34" s="109">
        <v>771000</v>
      </c>
      <c r="K34" s="110">
        <v>771314</v>
      </c>
      <c r="L34" s="109"/>
      <c r="M34" s="110"/>
      <c r="N34" s="109"/>
      <c r="O34" s="110"/>
      <c r="P34" s="109">
        <f>$H34      +$J34      +$L34      +$N34</f>
        <v>1446000</v>
      </c>
      <c r="Q34" s="110">
        <f>$I34      +$K34      +$M34      +$O34</f>
        <v>1446409</v>
      </c>
      <c r="R34" s="54">
        <f>IF(($H34      =0),0,((($J34      -$H34      )/$H34      )*100))</f>
        <v>14.222222222222221</v>
      </c>
      <c r="S34" s="55">
        <f>IF(($I34      =0),0,((($K34      -$I34      )/$I34      )*100))</f>
        <v>14.252660736637065</v>
      </c>
      <c r="T34" s="54">
        <f>IF(($E34      =0),0,(($P34      /$E34      )*100))</f>
        <v>44.878957169459966</v>
      </c>
      <c r="U34" s="56">
        <f>IF(($E34      =0),0,(($Q34      /$E34      )*100))</f>
        <v>44.891651148355059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3222000</v>
      </c>
      <c r="C35" s="111">
        <f>C34</f>
        <v>0</v>
      </c>
      <c r="D35" s="111"/>
      <c r="E35" s="111">
        <f>$B35      +$C35      +$D35</f>
        <v>3222000</v>
      </c>
      <c r="F35" s="112">
        <f t="shared" ref="F35:O35" si="17">F34</f>
        <v>3222000</v>
      </c>
      <c r="G35" s="113">
        <f t="shared" si="17"/>
        <v>2256000</v>
      </c>
      <c r="H35" s="112">
        <f t="shared" si="17"/>
        <v>675000</v>
      </c>
      <c r="I35" s="113">
        <f t="shared" si="17"/>
        <v>675095</v>
      </c>
      <c r="J35" s="112">
        <f t="shared" si="17"/>
        <v>771000</v>
      </c>
      <c r="K35" s="113">
        <f t="shared" si="17"/>
        <v>771314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1446000</v>
      </c>
      <c r="Q35" s="113">
        <f>$I35      +$K35      +$M35      +$O35</f>
        <v>1446409</v>
      </c>
      <c r="R35" s="58">
        <f>IF(($H35      =0),0,((($J35      -$H35      )/$H35      )*100))</f>
        <v>14.222222222222221</v>
      </c>
      <c r="S35" s="59">
        <f>IF(($I35      =0),0,((($K35      -$I35      )/$I35      )*100))</f>
        <v>14.252660736637065</v>
      </c>
      <c r="T35" s="58">
        <f>IF($E35   =0,0,($P35   /$E35   )*100)</f>
        <v>44.878957169459966</v>
      </c>
      <c r="U35" s="60">
        <f>IF($E35   =0,0,($Q35   /$E35   )*100)</f>
        <v>44.891651148355059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/>
      <c r="C37" s="108"/>
      <c r="D37" s="108"/>
      <c r="E37" s="108">
        <f t="shared" ref="E37:E42" si="18">$B37      +$C37      +$D37</f>
        <v>0</v>
      </c>
      <c r="F37" s="109">
        <v>0</v>
      </c>
      <c r="G37" s="110">
        <v>0</v>
      </c>
      <c r="H37" s="109"/>
      <c r="I37" s="110"/>
      <c r="J37" s="109"/>
      <c r="K37" s="110"/>
      <c r="L37" s="109"/>
      <c r="M37" s="110"/>
      <c r="N37" s="109"/>
      <c r="O37" s="110"/>
      <c r="P37" s="109">
        <f t="shared" ref="P37:P42" si="19">$H37      +$J37      +$L37      +$N37</f>
        <v>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0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/>
      <c r="C38" s="108"/>
      <c r="D38" s="108"/>
      <c r="E38" s="108">
        <f t="shared" si="18"/>
        <v>0</v>
      </c>
      <c r="F38" s="109">
        <v>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0</v>
      </c>
      <c r="C42" s="111">
        <f>SUM(C37:C41)</f>
        <v>0</v>
      </c>
      <c r="D42" s="111"/>
      <c r="E42" s="111">
        <f t="shared" si="18"/>
        <v>0</v>
      </c>
      <c r="F42" s="112">
        <f t="shared" ref="F42:O42" si="25">SUM(F37:F41)</f>
        <v>0</v>
      </c>
      <c r="G42" s="113">
        <f t="shared" si="25"/>
        <v>0</v>
      </c>
      <c r="H42" s="112">
        <f t="shared" si="25"/>
        <v>0</v>
      </c>
      <c r="I42" s="113">
        <f t="shared" si="25"/>
        <v>0</v>
      </c>
      <c r="J42" s="112">
        <f t="shared" si="25"/>
        <v>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0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>
        <v>100000000</v>
      </c>
      <c r="C53" s="108"/>
      <c r="D53" s="108"/>
      <c r="E53" s="108">
        <f t="shared" si="26"/>
        <v>100000000</v>
      </c>
      <c r="F53" s="109">
        <v>100000000</v>
      </c>
      <c r="G53" s="110">
        <v>70000000</v>
      </c>
      <c r="H53" s="109">
        <v>23353000</v>
      </c>
      <c r="I53" s="110">
        <v>14605200</v>
      </c>
      <c r="J53" s="109">
        <v>10936000</v>
      </c>
      <c r="K53" s="110">
        <v>39072148</v>
      </c>
      <c r="L53" s="109"/>
      <c r="M53" s="110"/>
      <c r="N53" s="109"/>
      <c r="O53" s="110"/>
      <c r="P53" s="109">
        <f t="shared" si="27"/>
        <v>34289000</v>
      </c>
      <c r="Q53" s="110">
        <f t="shared" si="28"/>
        <v>53677348</v>
      </c>
      <c r="R53" s="54">
        <f t="shared" si="29"/>
        <v>-53.170898813856894</v>
      </c>
      <c r="S53" s="55">
        <f t="shared" si="30"/>
        <v>167.52217018596116</v>
      </c>
      <c r="T53" s="54">
        <f t="shared" si="31"/>
        <v>34.288999999999994</v>
      </c>
      <c r="U53" s="56">
        <f t="shared" si="32"/>
        <v>53.677348000000002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100000000</v>
      </c>
      <c r="C55" s="111">
        <f>SUM(C44:C54)</f>
        <v>0</v>
      </c>
      <c r="D55" s="111"/>
      <c r="E55" s="111">
        <f t="shared" si="26"/>
        <v>100000000</v>
      </c>
      <c r="F55" s="112">
        <f t="shared" ref="F55:O55" si="33">SUM(F44:F54)</f>
        <v>100000000</v>
      </c>
      <c r="G55" s="113">
        <f t="shared" si="33"/>
        <v>70000000</v>
      </c>
      <c r="H55" s="112">
        <f t="shared" si="33"/>
        <v>23353000</v>
      </c>
      <c r="I55" s="113">
        <f t="shared" si="33"/>
        <v>14605200</v>
      </c>
      <c r="J55" s="112">
        <f t="shared" si="33"/>
        <v>10936000</v>
      </c>
      <c r="K55" s="113">
        <f t="shared" si="33"/>
        <v>39072148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34289000</v>
      </c>
      <c r="Q55" s="113">
        <f t="shared" si="28"/>
        <v>53677348</v>
      </c>
      <c r="R55" s="58">
        <f t="shared" si="29"/>
        <v>-53.170898813856894</v>
      </c>
      <c r="S55" s="59">
        <f t="shared" si="30"/>
        <v>167.52217018596116</v>
      </c>
      <c r="T55" s="58">
        <f>IF((+$E45+$E47+$E49+$E50+$E53) =0,0,(P55   /(+$E45+$E47+$E49+$E50+$E53) )*100)</f>
        <v>34.288999999999994</v>
      </c>
      <c r="U55" s="60">
        <f>IF((+$E45+$E47+$E49+$E50+$E53) =0,0,(Q55   /(+$E45+$E47+$E49+$E50+$E53) )*100)</f>
        <v>53.677348000000002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108344000</v>
      </c>
      <c r="C69" s="120">
        <f>SUM(C9:C16,C19:C25,C28:C31,C34,C37:C41,C44:C54,C57:C60,C63:C67)</f>
        <v>0</v>
      </c>
      <c r="D69" s="120"/>
      <c r="E69" s="120">
        <f t="shared" si="35"/>
        <v>108344000</v>
      </c>
      <c r="F69" s="121">
        <f t="shared" ref="F69:O69" si="43">SUM(F9:F16,F19:F25,F28:F31,F34,F37:F41,F44:F54,F57:F60,F63:F67)</f>
        <v>108344000</v>
      </c>
      <c r="G69" s="122">
        <f t="shared" si="43"/>
        <v>76441000</v>
      </c>
      <c r="H69" s="121">
        <f t="shared" si="43"/>
        <v>24202000</v>
      </c>
      <c r="I69" s="122">
        <f t="shared" si="43"/>
        <v>15454549</v>
      </c>
      <c r="J69" s="121">
        <f t="shared" si="43"/>
        <v>12499000</v>
      </c>
      <c r="K69" s="122">
        <f t="shared" si="43"/>
        <v>40525424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36701000</v>
      </c>
      <c r="Q69" s="122">
        <f t="shared" si="37"/>
        <v>55979973</v>
      </c>
      <c r="R69" s="67">
        <f t="shared" si="38"/>
        <v>-48.355507809271963</v>
      </c>
      <c r="S69" s="68">
        <f t="shared" si="39"/>
        <v>162.22327160760238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33.874510817396441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51.668733847744221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287626000</v>
      </c>
      <c r="C71" s="108"/>
      <c r="D71" s="108"/>
      <c r="E71" s="108">
        <f>$B71      +$C71      +$D71</f>
        <v>287626000</v>
      </c>
      <c r="F71" s="109">
        <v>287626000</v>
      </c>
      <c r="G71" s="110">
        <v>243000000</v>
      </c>
      <c r="H71" s="109">
        <v>126174000</v>
      </c>
      <c r="I71" s="110">
        <v>96835940</v>
      </c>
      <c r="J71" s="109">
        <v>45826000</v>
      </c>
      <c r="K71" s="110">
        <v>115614576</v>
      </c>
      <c r="L71" s="109"/>
      <c r="M71" s="110"/>
      <c r="N71" s="109"/>
      <c r="O71" s="110"/>
      <c r="P71" s="109">
        <f>$H71      +$J71      +$L71      +$N71</f>
        <v>172000000</v>
      </c>
      <c r="Q71" s="110">
        <f>$I71      +$K71      +$M71      +$O71</f>
        <v>212450516</v>
      </c>
      <c r="R71" s="54">
        <f>IF(($H71      =0),0,((($J71      -$H71      )/$H71      )*100))</f>
        <v>-63.680314486344258</v>
      </c>
      <c r="S71" s="55">
        <f>IF(($I71      =0),0,((($K71      -$I71      )/$I71      )*100))</f>
        <v>19.392217393666026</v>
      </c>
      <c r="T71" s="54">
        <f>IF(($E71      =0),0,(($P71      /$E71      )*100))</f>
        <v>59.799879009547119</v>
      </c>
      <c r="U71" s="56">
        <f>IF(($E71      =0),0,(($Q71      /$E71      )*100))</f>
        <v>73.863460187882879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287626000</v>
      </c>
      <c r="C73" s="117">
        <f>SUM(C71:C72)</f>
        <v>0</v>
      </c>
      <c r="D73" s="117"/>
      <c r="E73" s="117">
        <f>$B73      +$C73      +$D73</f>
        <v>287626000</v>
      </c>
      <c r="F73" s="118">
        <f t="shared" ref="F73:O73" si="44">SUM(F71:F72)</f>
        <v>287626000</v>
      </c>
      <c r="G73" s="119">
        <f t="shared" si="44"/>
        <v>243000000</v>
      </c>
      <c r="H73" s="118">
        <f t="shared" si="44"/>
        <v>126174000</v>
      </c>
      <c r="I73" s="119">
        <f t="shared" si="44"/>
        <v>96835940</v>
      </c>
      <c r="J73" s="118">
        <f t="shared" si="44"/>
        <v>45826000</v>
      </c>
      <c r="K73" s="119">
        <f t="shared" si="44"/>
        <v>115614576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172000000</v>
      </c>
      <c r="Q73" s="119">
        <f>$I73      +$K73      +$M73      +$O73</f>
        <v>212450516</v>
      </c>
      <c r="R73" s="63">
        <f>IF(($H73      =0),0,((($J73      -$H73      )/$H73      )*100))</f>
        <v>-63.680314486344258</v>
      </c>
      <c r="S73" s="64">
        <f>IF(($I73      =0),0,((($K73      -$I73      )/$I73      )*100))</f>
        <v>19.392217393666026</v>
      </c>
      <c r="T73" s="63">
        <f>IF(($E71      =0),0,(($P71      /$E71      )*100))</f>
        <v>59.799879009547119</v>
      </c>
      <c r="U73" s="65">
        <f>IF($E71   =0,0,($Q71   /$E71 )*100)</f>
        <v>73.863460187882879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287626000</v>
      </c>
      <c r="C74" s="120">
        <f>SUM(C71:C72)</f>
        <v>0</v>
      </c>
      <c r="D74" s="120"/>
      <c r="E74" s="120">
        <f>$B74      +$C74      +$D74</f>
        <v>287626000</v>
      </c>
      <c r="F74" s="121">
        <f t="shared" ref="F74:O74" si="45">SUM(F71:F72)</f>
        <v>287626000</v>
      </c>
      <c r="G74" s="122">
        <f t="shared" si="45"/>
        <v>243000000</v>
      </c>
      <c r="H74" s="121">
        <f t="shared" si="45"/>
        <v>126174000</v>
      </c>
      <c r="I74" s="122">
        <f t="shared" si="45"/>
        <v>96835940</v>
      </c>
      <c r="J74" s="121">
        <f t="shared" si="45"/>
        <v>45826000</v>
      </c>
      <c r="K74" s="122">
        <f t="shared" si="45"/>
        <v>115614576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172000000</v>
      </c>
      <c r="Q74" s="122">
        <f>$I74      +$K74      +$M74      +$O74</f>
        <v>212450516</v>
      </c>
      <c r="R74" s="67">
        <f>IF(($H74      =0),0,((($J74      -$H74      )/$H74      )*100))</f>
        <v>-63.680314486344258</v>
      </c>
      <c r="S74" s="68">
        <f>IF(($I74      =0),0,((($K74      -$I74      )/$I74      )*100))</f>
        <v>19.392217393666026</v>
      </c>
      <c r="T74" s="67">
        <f>IF(($E71      =0),0,(($P71      /$E71      )*100))</f>
        <v>59.799879009547119</v>
      </c>
      <c r="U74" s="71">
        <f>IF($E71   =0,0,($Q71   /$E71 )*100)</f>
        <v>73.863460187882879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395970000</v>
      </c>
      <c r="C75" s="120">
        <f>SUM(C9:C16,C19:C25,C28:C31,C34,C37:C41,C44:C54,C57:C60,C63:C67,C71:C72)</f>
        <v>0</v>
      </c>
      <c r="D75" s="120"/>
      <c r="E75" s="120">
        <f>$B75      +$C75      +$D75</f>
        <v>395970000</v>
      </c>
      <c r="F75" s="121">
        <f t="shared" ref="F75:O75" si="46">SUM(F9:F16,F19:F25,F28:F31,F34,F37:F41,F44:F54,F57:F60,F63:F67,F71:F72)</f>
        <v>395970000</v>
      </c>
      <c r="G75" s="122">
        <f t="shared" si="46"/>
        <v>319441000</v>
      </c>
      <c r="H75" s="121">
        <f t="shared" si="46"/>
        <v>150376000</v>
      </c>
      <c r="I75" s="122">
        <f t="shared" si="46"/>
        <v>112290489</v>
      </c>
      <c r="J75" s="121">
        <f t="shared" si="46"/>
        <v>58325000</v>
      </c>
      <c r="K75" s="122">
        <f t="shared" si="46"/>
        <v>156140000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208701000</v>
      </c>
      <c r="Q75" s="122">
        <f>$I75      +$K75      +$M75      +$O75</f>
        <v>268430489</v>
      </c>
      <c r="R75" s="67">
        <f>IF(($H75      =0),0,((($J75      -$H75      )/$H75      )*100))</f>
        <v>-61.21389051444379</v>
      </c>
      <c r="S75" s="68">
        <f>IF(($I75      =0),0,((($K75      -$I75      )/$I75      )*100))</f>
        <v>39.050066831572892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52.7062656261838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67.790612672677213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SOgPumosJuwYypvlGxvXXtfJ7rMSPpoaigr61nRv43UdSUjByz2WBwtyBYIP8oTk7CIwmoBPIairW1aEB2d3Uw==" saltValue="dC5gS7uooiJMSz9p0Ienk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120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2000000</v>
      </c>
      <c r="C10" s="108"/>
      <c r="D10" s="108"/>
      <c r="E10" s="108">
        <f t="shared" ref="E10:E17" si="0">$B10      +$C10      +$D10</f>
        <v>2000000</v>
      </c>
      <c r="F10" s="109">
        <v>2000000</v>
      </c>
      <c r="G10" s="110">
        <v>2000000</v>
      </c>
      <c r="H10" s="109">
        <v>114000</v>
      </c>
      <c r="I10" s="110">
        <v>700055</v>
      </c>
      <c r="J10" s="109"/>
      <c r="K10" s="110">
        <v>639675</v>
      </c>
      <c r="L10" s="109"/>
      <c r="M10" s="110"/>
      <c r="N10" s="109"/>
      <c r="O10" s="110"/>
      <c r="P10" s="109">
        <f t="shared" ref="P10:P17" si="1">$H10      +$J10      +$L10      +$N10</f>
        <v>114000</v>
      </c>
      <c r="Q10" s="110">
        <f t="shared" ref="Q10:Q17" si="2">$I10      +$K10      +$M10      +$O10</f>
        <v>1339730</v>
      </c>
      <c r="R10" s="54">
        <f t="shared" ref="R10:R17" si="3">IF(($H10      =0),0,((($J10      -$H10      )/$H10      )*100))</f>
        <v>-100</v>
      </c>
      <c r="S10" s="55">
        <f t="shared" ref="S10:S17" si="4">IF(($I10      =0),0,((($K10      -$I10      )/$I10      )*100))</f>
        <v>-8.625036604266807</v>
      </c>
      <c r="T10" s="54">
        <f t="shared" ref="T10:T16" si="5">IF(($E10      =0),0,(($P10      /$E10      )*100))</f>
        <v>5.7</v>
      </c>
      <c r="U10" s="56">
        <f t="shared" ref="U10:U16" si="6">IF(($E10      =0),0,(($Q10      /$E10      )*100))</f>
        <v>66.986500000000007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2000000</v>
      </c>
      <c r="C17" s="111">
        <f>SUM(C9:C16)</f>
        <v>0</v>
      </c>
      <c r="D17" s="111"/>
      <c r="E17" s="111">
        <f t="shared" si="0"/>
        <v>2000000</v>
      </c>
      <c r="F17" s="112">
        <f t="shared" ref="F17:O17" si="7">SUM(F9:F16)</f>
        <v>2000000</v>
      </c>
      <c r="G17" s="113">
        <f t="shared" si="7"/>
        <v>2000000</v>
      </c>
      <c r="H17" s="112">
        <f t="shared" si="7"/>
        <v>114000</v>
      </c>
      <c r="I17" s="113">
        <f t="shared" si="7"/>
        <v>700055</v>
      </c>
      <c r="J17" s="112">
        <f t="shared" si="7"/>
        <v>0</v>
      </c>
      <c r="K17" s="113">
        <f t="shared" si="7"/>
        <v>639675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114000</v>
      </c>
      <c r="Q17" s="113">
        <f t="shared" si="2"/>
        <v>1339730</v>
      </c>
      <c r="R17" s="58">
        <f t="shared" si="3"/>
        <v>-100</v>
      </c>
      <c r="S17" s="59">
        <f t="shared" si="4"/>
        <v>-8.625036604266807</v>
      </c>
      <c r="T17" s="58">
        <f>IF((SUM($E9:$E14))=0,0,(P17/(SUM($E9:$E14))*100))</f>
        <v>5.7</v>
      </c>
      <c r="U17" s="60">
        <f>IF((SUM($E9:$E14))=0,0,(Q17/(SUM($E9:$E14))*100))</f>
        <v>66.986500000000007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1794000</v>
      </c>
      <c r="C34" s="108"/>
      <c r="D34" s="108"/>
      <c r="E34" s="108">
        <f>$B34      +$C34      +$D34</f>
        <v>1794000</v>
      </c>
      <c r="F34" s="109">
        <v>1794000</v>
      </c>
      <c r="G34" s="110">
        <v>1256000</v>
      </c>
      <c r="H34" s="109">
        <v>449000</v>
      </c>
      <c r="I34" s="110">
        <v>1702489</v>
      </c>
      <c r="J34" s="109">
        <v>514000</v>
      </c>
      <c r="K34" s="110">
        <v>47691</v>
      </c>
      <c r="L34" s="109"/>
      <c r="M34" s="110"/>
      <c r="N34" s="109"/>
      <c r="O34" s="110"/>
      <c r="P34" s="109">
        <f>$H34      +$J34      +$L34      +$N34</f>
        <v>963000</v>
      </c>
      <c r="Q34" s="110">
        <f>$I34      +$K34      +$M34      +$O34</f>
        <v>1750180</v>
      </c>
      <c r="R34" s="54">
        <f>IF(($H34      =0),0,((($J34      -$H34      )/$H34      )*100))</f>
        <v>14.476614699331849</v>
      </c>
      <c r="S34" s="55">
        <f>IF(($I34      =0),0,((($K34      -$I34      )/$I34      )*100))</f>
        <v>-97.198748420694642</v>
      </c>
      <c r="T34" s="54">
        <f>IF(($E34      =0),0,(($P34      /$E34      )*100))</f>
        <v>53.678929765886288</v>
      </c>
      <c r="U34" s="56">
        <f>IF(($E34      =0),0,(($Q34      /$E34      )*100))</f>
        <v>97.557413600891863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1794000</v>
      </c>
      <c r="C35" s="111">
        <f>C34</f>
        <v>0</v>
      </c>
      <c r="D35" s="111"/>
      <c r="E35" s="111">
        <f>$B35      +$C35      +$D35</f>
        <v>1794000</v>
      </c>
      <c r="F35" s="112">
        <f t="shared" ref="F35:O35" si="17">F34</f>
        <v>1794000</v>
      </c>
      <c r="G35" s="113">
        <f t="shared" si="17"/>
        <v>1256000</v>
      </c>
      <c r="H35" s="112">
        <f t="shared" si="17"/>
        <v>449000</v>
      </c>
      <c r="I35" s="113">
        <f t="shared" si="17"/>
        <v>1702489</v>
      </c>
      <c r="J35" s="112">
        <f t="shared" si="17"/>
        <v>514000</v>
      </c>
      <c r="K35" s="113">
        <f t="shared" si="17"/>
        <v>47691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963000</v>
      </c>
      <c r="Q35" s="113">
        <f>$I35      +$K35      +$M35      +$O35</f>
        <v>1750180</v>
      </c>
      <c r="R35" s="58">
        <f>IF(($H35      =0),0,((($J35      -$H35      )/$H35      )*100))</f>
        <v>14.476614699331849</v>
      </c>
      <c r="S35" s="59">
        <f>IF(($I35      =0),0,((($K35      -$I35      )/$I35      )*100))</f>
        <v>-97.198748420694642</v>
      </c>
      <c r="T35" s="58">
        <f>IF($E35   =0,0,($P35   /$E35   )*100)</f>
        <v>53.678929765886288</v>
      </c>
      <c r="U35" s="60">
        <f>IF($E35   =0,0,($Q35   /$E35   )*100)</f>
        <v>97.557413600891863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7052000</v>
      </c>
      <c r="C37" s="108"/>
      <c r="D37" s="108"/>
      <c r="E37" s="108">
        <f t="shared" ref="E37:E42" si="18">$B37      +$C37      +$D37</f>
        <v>7052000</v>
      </c>
      <c r="F37" s="109">
        <v>7052000</v>
      </c>
      <c r="G37" s="110">
        <v>3173000</v>
      </c>
      <c r="H37" s="109"/>
      <c r="I37" s="110"/>
      <c r="J37" s="109">
        <v>3173000</v>
      </c>
      <c r="K37" s="110"/>
      <c r="L37" s="109"/>
      <c r="M37" s="110"/>
      <c r="N37" s="109"/>
      <c r="O37" s="110"/>
      <c r="P37" s="109">
        <f t="shared" ref="P37:P42" si="19">$H37      +$J37      +$L37      +$N37</f>
        <v>3173000</v>
      </c>
      <c r="Q37" s="110">
        <f t="shared" ref="Q37:Q42" si="20">$I37      +$K37      +$M37      +$O37</f>
        <v>0</v>
      </c>
      <c r="R37" s="54">
        <f t="shared" ref="R37:R42" si="21">IF(($H37      =0),0,((($J37      -$H37      )/$H37      )*100))</f>
        <v>0</v>
      </c>
      <c r="S37" s="55">
        <f t="shared" ref="S37:S42" si="22">IF(($I37      =0),0,((($K37      -$I37      )/$I37      )*100))</f>
        <v>0</v>
      </c>
      <c r="T37" s="54">
        <f t="shared" ref="T37:T41" si="23">IF(($E37      =0),0,(($P37      /$E37      )*100))</f>
        <v>44.994327850255246</v>
      </c>
      <c r="U37" s="56">
        <f t="shared" ref="U37:U41" si="24">IF(($E37      =0),0,(($Q37      /$E37      )*100))</f>
        <v>0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2250000</v>
      </c>
      <c r="C38" s="108"/>
      <c r="D38" s="108"/>
      <c r="E38" s="108">
        <f t="shared" si="18"/>
        <v>2250000</v>
      </c>
      <c r="F38" s="109">
        <v>2046000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9302000</v>
      </c>
      <c r="C42" s="111">
        <f>SUM(C37:C41)</f>
        <v>0</v>
      </c>
      <c r="D42" s="111"/>
      <c r="E42" s="111">
        <f t="shared" si="18"/>
        <v>9302000</v>
      </c>
      <c r="F42" s="112">
        <f t="shared" ref="F42:O42" si="25">SUM(F37:F41)</f>
        <v>9098000</v>
      </c>
      <c r="G42" s="113">
        <f t="shared" si="25"/>
        <v>3173000</v>
      </c>
      <c r="H42" s="112">
        <f t="shared" si="25"/>
        <v>0</v>
      </c>
      <c r="I42" s="113">
        <f t="shared" si="25"/>
        <v>0</v>
      </c>
      <c r="J42" s="112">
        <f t="shared" si="25"/>
        <v>3173000</v>
      </c>
      <c r="K42" s="113">
        <f t="shared" si="25"/>
        <v>0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3173000</v>
      </c>
      <c r="Q42" s="113">
        <f t="shared" si="20"/>
        <v>0</v>
      </c>
      <c r="R42" s="58">
        <f t="shared" si="21"/>
        <v>0</v>
      </c>
      <c r="S42" s="59">
        <f t="shared" si="22"/>
        <v>0</v>
      </c>
      <c r="T42" s="58">
        <f>IF((+$E37+$E40) =0,0,(P42   /(+$E37+$E40) )*100)</f>
        <v>44.994327850255246</v>
      </c>
      <c r="U42" s="60">
        <f>IF((+$E37+$E40) =0,0,(Q42   /(+$E37+$E40) )*100)</f>
        <v>0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13096000</v>
      </c>
      <c r="C69" s="120">
        <f>SUM(C9:C16,C19:C25,C28:C31,C34,C37:C41,C44:C54,C57:C60,C63:C67)</f>
        <v>0</v>
      </c>
      <c r="D69" s="120"/>
      <c r="E69" s="120">
        <f t="shared" si="35"/>
        <v>13096000</v>
      </c>
      <c r="F69" s="121">
        <f t="shared" ref="F69:O69" si="43">SUM(F9:F16,F19:F25,F28:F31,F34,F37:F41,F44:F54,F57:F60,F63:F67)</f>
        <v>12892000</v>
      </c>
      <c r="G69" s="122">
        <f t="shared" si="43"/>
        <v>6429000</v>
      </c>
      <c r="H69" s="121">
        <f t="shared" si="43"/>
        <v>563000</v>
      </c>
      <c r="I69" s="122">
        <f t="shared" si="43"/>
        <v>2402544</v>
      </c>
      <c r="J69" s="121">
        <f t="shared" si="43"/>
        <v>3687000</v>
      </c>
      <c r="K69" s="122">
        <f t="shared" si="43"/>
        <v>687366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4250000</v>
      </c>
      <c r="Q69" s="122">
        <f t="shared" si="37"/>
        <v>3089910</v>
      </c>
      <c r="R69" s="67">
        <f t="shared" si="38"/>
        <v>554.88454706927178</v>
      </c>
      <c r="S69" s="68">
        <f t="shared" si="39"/>
        <v>-71.390076518889984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39.184952978056423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28.488936013276785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46431000</v>
      </c>
      <c r="C71" s="108"/>
      <c r="D71" s="108"/>
      <c r="E71" s="108">
        <f>$B71      +$C71      +$D71</f>
        <v>46431000</v>
      </c>
      <c r="F71" s="109">
        <v>46431000</v>
      </c>
      <c r="G71" s="110">
        <v>37000000</v>
      </c>
      <c r="H71" s="109">
        <v>13223000</v>
      </c>
      <c r="I71" s="110">
        <v>13124865</v>
      </c>
      <c r="J71" s="109">
        <v>9321000</v>
      </c>
      <c r="K71" s="110">
        <v>10148536</v>
      </c>
      <c r="L71" s="109"/>
      <c r="M71" s="110"/>
      <c r="N71" s="109"/>
      <c r="O71" s="110"/>
      <c r="P71" s="109">
        <f>$H71      +$J71      +$L71      +$N71</f>
        <v>22544000</v>
      </c>
      <c r="Q71" s="110">
        <f>$I71      +$K71      +$M71      +$O71</f>
        <v>23273401</v>
      </c>
      <c r="R71" s="54">
        <f>IF(($H71      =0),0,((($J71      -$H71      )/$H71      )*100))</f>
        <v>-29.509188535128182</v>
      </c>
      <c r="S71" s="55">
        <f>IF(($I71      =0),0,((($K71      -$I71      )/$I71      )*100))</f>
        <v>-22.677025630358866</v>
      </c>
      <c r="T71" s="54">
        <f>IF(($E71      =0),0,(($P71      /$E71      )*100))</f>
        <v>48.553767956753028</v>
      </c>
      <c r="U71" s="56">
        <f>IF(($E71      =0),0,(($Q71      /$E71      )*100))</f>
        <v>50.124703323210781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46431000</v>
      </c>
      <c r="C73" s="117">
        <f>SUM(C71:C72)</f>
        <v>0</v>
      </c>
      <c r="D73" s="117"/>
      <c r="E73" s="117">
        <f>$B73      +$C73      +$D73</f>
        <v>46431000</v>
      </c>
      <c r="F73" s="118">
        <f t="shared" ref="F73:O73" si="44">SUM(F71:F72)</f>
        <v>46431000</v>
      </c>
      <c r="G73" s="119">
        <f t="shared" si="44"/>
        <v>37000000</v>
      </c>
      <c r="H73" s="118">
        <f t="shared" si="44"/>
        <v>13223000</v>
      </c>
      <c r="I73" s="119">
        <f t="shared" si="44"/>
        <v>13124865</v>
      </c>
      <c r="J73" s="118">
        <f t="shared" si="44"/>
        <v>9321000</v>
      </c>
      <c r="K73" s="119">
        <f t="shared" si="44"/>
        <v>10148536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22544000</v>
      </c>
      <c r="Q73" s="119">
        <f>$I73      +$K73      +$M73      +$O73</f>
        <v>23273401</v>
      </c>
      <c r="R73" s="63">
        <f>IF(($H73      =0),0,((($J73      -$H73      )/$H73      )*100))</f>
        <v>-29.509188535128182</v>
      </c>
      <c r="S73" s="64">
        <f>IF(($I73      =0),0,((($K73      -$I73      )/$I73      )*100))</f>
        <v>-22.677025630358866</v>
      </c>
      <c r="T73" s="63">
        <f>IF(($E71      =0),0,(($P71      /$E71      )*100))</f>
        <v>48.553767956753028</v>
      </c>
      <c r="U73" s="65">
        <f>IF($E71   =0,0,($Q71   /$E71 )*100)</f>
        <v>50.124703323210781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46431000</v>
      </c>
      <c r="C74" s="120">
        <f>SUM(C71:C72)</f>
        <v>0</v>
      </c>
      <c r="D74" s="120"/>
      <c r="E74" s="120">
        <f>$B74      +$C74      +$D74</f>
        <v>46431000</v>
      </c>
      <c r="F74" s="121">
        <f t="shared" ref="F74:O74" si="45">SUM(F71:F72)</f>
        <v>46431000</v>
      </c>
      <c r="G74" s="122">
        <f t="shared" si="45"/>
        <v>37000000</v>
      </c>
      <c r="H74" s="121">
        <f t="shared" si="45"/>
        <v>13223000</v>
      </c>
      <c r="I74" s="122">
        <f t="shared" si="45"/>
        <v>13124865</v>
      </c>
      <c r="J74" s="121">
        <f t="shared" si="45"/>
        <v>9321000</v>
      </c>
      <c r="K74" s="122">
        <f t="shared" si="45"/>
        <v>10148536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22544000</v>
      </c>
      <c r="Q74" s="122">
        <f>$I74      +$K74      +$M74      +$O74</f>
        <v>23273401</v>
      </c>
      <c r="R74" s="67">
        <f>IF(($H74      =0),0,((($J74      -$H74      )/$H74      )*100))</f>
        <v>-29.509188535128182</v>
      </c>
      <c r="S74" s="68">
        <f>IF(($I74      =0),0,((($K74      -$I74      )/$I74      )*100))</f>
        <v>-22.677025630358866</v>
      </c>
      <c r="T74" s="67">
        <f>IF(($E71      =0),0,(($P71      /$E71      )*100))</f>
        <v>48.553767956753028</v>
      </c>
      <c r="U74" s="71">
        <f>IF($E71   =0,0,($Q71   /$E71 )*100)</f>
        <v>50.124703323210781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59527000</v>
      </c>
      <c r="C75" s="120">
        <f>SUM(C9:C16,C19:C25,C28:C31,C34,C37:C41,C44:C54,C57:C60,C63:C67,C71:C72)</f>
        <v>0</v>
      </c>
      <c r="D75" s="120"/>
      <c r="E75" s="120">
        <f>$B75      +$C75      +$D75</f>
        <v>59527000</v>
      </c>
      <c r="F75" s="121">
        <f t="shared" ref="F75:O75" si="46">SUM(F9:F16,F19:F25,F28:F31,F34,F37:F41,F44:F54,F57:F60,F63:F67,F71:F72)</f>
        <v>59323000</v>
      </c>
      <c r="G75" s="122">
        <f t="shared" si="46"/>
        <v>43429000</v>
      </c>
      <c r="H75" s="121">
        <f t="shared" si="46"/>
        <v>13786000</v>
      </c>
      <c r="I75" s="122">
        <f t="shared" si="46"/>
        <v>15527409</v>
      </c>
      <c r="J75" s="121">
        <f t="shared" si="46"/>
        <v>13008000</v>
      </c>
      <c r="K75" s="122">
        <f t="shared" si="46"/>
        <v>10835902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26794000</v>
      </c>
      <c r="Q75" s="122">
        <f>$I75      +$K75      +$M75      +$O75</f>
        <v>26363311</v>
      </c>
      <c r="R75" s="67">
        <f>IF(($H75      =0),0,((($J75      -$H75      )/$H75      )*100))</f>
        <v>-5.6434063542724502</v>
      </c>
      <c r="S75" s="68">
        <f>IF(($I75      =0),0,((($K75      -$I75      )/$I75      )*100))</f>
        <v>-30.214358364618331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46.779684690189782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46.027744120676708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8hLY8/pr8TXpOjW1eRo9o26vpje56uu7wWt2bpao/vYvoPpbax5LTw9tciuCFZOD6jwY3JTNqFefGH8gGZVMbw==" saltValue="MOkC6IZUQe7iiXIak8u/v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6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47" t="s">
        <v>0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37"/>
      <c r="W1" s="37"/>
    </row>
    <row r="2" spans="1:23" ht="18" x14ac:dyDescent="0.4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38"/>
      <c r="W2" s="38"/>
    </row>
    <row r="3" spans="1:23" ht="18" customHeight="1" x14ac:dyDescent="0.4">
      <c r="A3" s="148" t="s">
        <v>2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38"/>
      <c r="W3" s="38"/>
    </row>
    <row r="4" spans="1:23" ht="18" customHeight="1" x14ac:dyDescent="0.4">
      <c r="A4" s="148" t="s">
        <v>3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38"/>
      <c r="W4" s="38"/>
    </row>
    <row r="5" spans="1:23" ht="15" customHeight="1" x14ac:dyDescent="0.3">
      <c r="A5" s="149" t="s">
        <v>121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39"/>
      <c r="W5" s="39"/>
    </row>
    <row r="6" spans="1:23" ht="12.75" customHeight="1" x14ac:dyDescent="0.3">
      <c r="A6" s="40" t="s">
        <v>93</v>
      </c>
      <c r="B6" s="40" t="s">
        <v>93</v>
      </c>
      <c r="C6" s="40" t="s">
        <v>93</v>
      </c>
      <c r="D6" s="40" t="s">
        <v>1</v>
      </c>
      <c r="E6" s="41" t="s">
        <v>1</v>
      </c>
      <c r="F6" s="145" t="s">
        <v>5</v>
      </c>
      <c r="G6" s="146"/>
      <c r="H6" s="145" t="s">
        <v>6</v>
      </c>
      <c r="I6" s="146"/>
      <c r="J6" s="145" t="s">
        <v>7</v>
      </c>
      <c r="K6" s="146"/>
      <c r="L6" s="145" t="s">
        <v>8</v>
      </c>
      <c r="M6" s="146"/>
      <c r="N6" s="145" t="s">
        <v>9</v>
      </c>
      <c r="O6" s="146"/>
      <c r="P6" s="145" t="s">
        <v>10</v>
      </c>
      <c r="Q6" s="146"/>
      <c r="R6" s="145" t="s">
        <v>11</v>
      </c>
      <c r="S6" s="146"/>
      <c r="T6" s="145" t="s">
        <v>12</v>
      </c>
      <c r="U6" s="146"/>
      <c r="V6" s="145" t="s">
        <v>13</v>
      </c>
      <c r="W6" s="146"/>
    </row>
    <row r="7" spans="1:23" ht="65" x14ac:dyDescent="0.3">
      <c r="A7" s="42" t="s">
        <v>14</v>
      </c>
      <c r="B7" s="43" t="s">
        <v>15</v>
      </c>
      <c r="C7" s="43" t="s">
        <v>16</v>
      </c>
      <c r="D7" s="43" t="s">
        <v>17</v>
      </c>
      <c r="E7" s="43" t="s">
        <v>18</v>
      </c>
      <c r="F7" s="44" t="s">
        <v>19</v>
      </c>
      <c r="G7" s="45" t="s">
        <v>20</v>
      </c>
      <c r="H7" s="44" t="s">
        <v>21</v>
      </c>
      <c r="I7" s="45" t="s">
        <v>22</v>
      </c>
      <c r="J7" s="44" t="s">
        <v>23</v>
      </c>
      <c r="K7" s="45" t="s">
        <v>24</v>
      </c>
      <c r="L7" s="44" t="s">
        <v>25</v>
      </c>
      <c r="M7" s="45" t="s">
        <v>26</v>
      </c>
      <c r="N7" s="44" t="s">
        <v>27</v>
      </c>
      <c r="O7" s="45" t="s">
        <v>28</v>
      </c>
      <c r="P7" s="44" t="s">
        <v>29</v>
      </c>
      <c r="Q7" s="45" t="s">
        <v>30</v>
      </c>
      <c r="R7" s="44" t="s">
        <v>29</v>
      </c>
      <c r="S7" s="45" t="s">
        <v>30</v>
      </c>
      <c r="T7" s="44" t="s">
        <v>31</v>
      </c>
      <c r="U7" s="45" t="s">
        <v>32</v>
      </c>
      <c r="V7" s="44" t="s">
        <v>18</v>
      </c>
      <c r="W7" s="45" t="s">
        <v>33</v>
      </c>
    </row>
    <row r="8" spans="1:23" ht="13" customHeight="1" x14ac:dyDescent="0.3">
      <c r="A8" s="46" t="s">
        <v>34</v>
      </c>
      <c r="B8" s="47" t="s">
        <v>1</v>
      </c>
      <c r="C8" s="47"/>
      <c r="D8" s="47"/>
      <c r="E8" s="47"/>
      <c r="F8" s="48"/>
      <c r="G8" s="49"/>
      <c r="H8" s="48"/>
      <c r="I8" s="49"/>
      <c r="J8" s="48"/>
      <c r="K8" s="49"/>
      <c r="L8" s="48"/>
      <c r="M8" s="49"/>
      <c r="N8" s="48"/>
      <c r="O8" s="49"/>
      <c r="P8" s="48"/>
      <c r="Q8" s="49"/>
      <c r="R8" s="50"/>
      <c r="S8" s="51"/>
      <c r="T8" s="50"/>
      <c r="U8" s="52"/>
      <c r="V8" s="48"/>
      <c r="W8" s="49"/>
    </row>
    <row r="9" spans="1:23" ht="13" customHeight="1" x14ac:dyDescent="0.3">
      <c r="A9" s="53" t="s">
        <v>35</v>
      </c>
      <c r="B9" s="108"/>
      <c r="C9" s="108"/>
      <c r="D9" s="108"/>
      <c r="E9" s="108">
        <f>$B9       +$C9       +$D9</f>
        <v>0</v>
      </c>
      <c r="F9" s="109" t="s">
        <v>36</v>
      </c>
      <c r="G9" s="110" t="s">
        <v>36</v>
      </c>
      <c r="H9" s="109"/>
      <c r="I9" s="110"/>
      <c r="J9" s="109"/>
      <c r="K9" s="110"/>
      <c r="L9" s="109"/>
      <c r="M9" s="110"/>
      <c r="N9" s="109"/>
      <c r="O9" s="110"/>
      <c r="P9" s="109">
        <f>$H9       +$J9       +$L9       +$N9</f>
        <v>0</v>
      </c>
      <c r="Q9" s="110">
        <f>$I9       +$K9       +$M9       +$O9</f>
        <v>0</v>
      </c>
      <c r="R9" s="54">
        <f>IF(($H9       =0),0,((($J9       -$H9       )/$H9       )*100))</f>
        <v>0</v>
      </c>
      <c r="S9" s="55">
        <f>IF(($I9       =0),0,((($K9       -$I9       )/$I9       )*100))</f>
        <v>0</v>
      </c>
      <c r="T9" s="54">
        <f>IF(($E9       =0),0,(($P9       /$E9       )*100))</f>
        <v>0</v>
      </c>
      <c r="U9" s="56">
        <f>IF(($E9       =0),0,(($Q9       /$E9       )*100))</f>
        <v>0</v>
      </c>
      <c r="V9" s="109" t="s">
        <v>36</v>
      </c>
      <c r="W9" s="110" t="s">
        <v>36</v>
      </c>
    </row>
    <row r="10" spans="1:23" ht="13" customHeight="1" x14ac:dyDescent="0.3">
      <c r="A10" s="53" t="s">
        <v>37</v>
      </c>
      <c r="B10" s="108">
        <v>1900000</v>
      </c>
      <c r="C10" s="108"/>
      <c r="D10" s="108"/>
      <c r="E10" s="108">
        <f t="shared" ref="E10:E17" si="0">$B10      +$C10      +$D10</f>
        <v>1900000</v>
      </c>
      <c r="F10" s="109">
        <v>1900000</v>
      </c>
      <c r="G10" s="110">
        <v>1900000</v>
      </c>
      <c r="H10" s="109">
        <v>512000</v>
      </c>
      <c r="I10" s="110">
        <v>512704</v>
      </c>
      <c r="J10" s="109">
        <v>142000</v>
      </c>
      <c r="K10" s="110">
        <v>141308</v>
      </c>
      <c r="L10" s="109"/>
      <c r="M10" s="110"/>
      <c r="N10" s="109"/>
      <c r="O10" s="110"/>
      <c r="P10" s="109">
        <f t="shared" ref="P10:P17" si="1">$H10      +$J10      +$L10      +$N10</f>
        <v>654000</v>
      </c>
      <c r="Q10" s="110">
        <f t="shared" ref="Q10:Q17" si="2">$I10      +$K10      +$M10      +$O10</f>
        <v>654012</v>
      </c>
      <c r="R10" s="54">
        <f t="shared" ref="R10:R17" si="3">IF(($H10      =0),0,((($J10      -$H10      )/$H10      )*100))</f>
        <v>-72.265625</v>
      </c>
      <c r="S10" s="55">
        <f t="shared" ref="S10:S17" si="4">IF(($I10      =0),0,((($K10      -$I10      )/$I10      )*100))</f>
        <v>-72.438678067656966</v>
      </c>
      <c r="T10" s="54">
        <f t="shared" ref="T10:T16" si="5">IF(($E10      =0),0,(($P10      /$E10      )*100))</f>
        <v>34.421052631578945</v>
      </c>
      <c r="U10" s="56">
        <f t="shared" ref="U10:U16" si="6">IF(($E10      =0),0,(($Q10      /$E10      )*100))</f>
        <v>34.421684210526315</v>
      </c>
      <c r="V10" s="109" t="s">
        <v>36</v>
      </c>
      <c r="W10" s="110" t="s">
        <v>36</v>
      </c>
    </row>
    <row r="11" spans="1:23" ht="13" customHeight="1" x14ac:dyDescent="0.3">
      <c r="A11" s="53" t="s">
        <v>38</v>
      </c>
      <c r="B11" s="108"/>
      <c r="C11" s="108"/>
      <c r="D11" s="108"/>
      <c r="E11" s="108">
        <f t="shared" si="0"/>
        <v>0</v>
      </c>
      <c r="F11" s="109">
        <v>0</v>
      </c>
      <c r="G11" s="110">
        <v>0</v>
      </c>
      <c r="H11" s="109"/>
      <c r="I11" s="110"/>
      <c r="J11" s="109"/>
      <c r="K11" s="110"/>
      <c r="L11" s="109"/>
      <c r="M11" s="110"/>
      <c r="N11" s="109"/>
      <c r="O11" s="110"/>
      <c r="P11" s="109">
        <f t="shared" si="1"/>
        <v>0</v>
      </c>
      <c r="Q11" s="110">
        <f t="shared" si="2"/>
        <v>0</v>
      </c>
      <c r="R11" s="54">
        <f t="shared" si="3"/>
        <v>0</v>
      </c>
      <c r="S11" s="55">
        <f t="shared" si="4"/>
        <v>0</v>
      </c>
      <c r="T11" s="54">
        <f t="shared" si="5"/>
        <v>0</v>
      </c>
      <c r="U11" s="56">
        <f t="shared" si="6"/>
        <v>0</v>
      </c>
      <c r="V11" s="109" t="s">
        <v>36</v>
      </c>
      <c r="W11" s="110" t="s">
        <v>36</v>
      </c>
    </row>
    <row r="12" spans="1:23" ht="13" customHeight="1" x14ac:dyDescent="0.3">
      <c r="A12" s="53" t="s">
        <v>39</v>
      </c>
      <c r="B12" s="108"/>
      <c r="C12" s="108"/>
      <c r="D12" s="108"/>
      <c r="E12" s="108">
        <f t="shared" si="0"/>
        <v>0</v>
      </c>
      <c r="F12" s="109" t="s">
        <v>36</v>
      </c>
      <c r="G12" s="110" t="s">
        <v>36</v>
      </c>
      <c r="H12" s="109"/>
      <c r="I12" s="110"/>
      <c r="J12" s="109"/>
      <c r="K12" s="110"/>
      <c r="L12" s="109"/>
      <c r="M12" s="110"/>
      <c r="N12" s="109"/>
      <c r="O12" s="110"/>
      <c r="P12" s="109">
        <f t="shared" si="1"/>
        <v>0</v>
      </c>
      <c r="Q12" s="110">
        <f t="shared" si="2"/>
        <v>0</v>
      </c>
      <c r="R12" s="54">
        <f t="shared" si="3"/>
        <v>0</v>
      </c>
      <c r="S12" s="55">
        <f t="shared" si="4"/>
        <v>0</v>
      </c>
      <c r="T12" s="54">
        <f t="shared" si="5"/>
        <v>0</v>
      </c>
      <c r="U12" s="56">
        <f t="shared" si="6"/>
        <v>0</v>
      </c>
      <c r="V12" s="109" t="s">
        <v>36</v>
      </c>
      <c r="W12" s="110" t="s">
        <v>36</v>
      </c>
    </row>
    <row r="13" spans="1:23" ht="13" customHeight="1" x14ac:dyDescent="0.3">
      <c r="A13" s="53" t="s">
        <v>40</v>
      </c>
      <c r="B13" s="108"/>
      <c r="C13" s="108"/>
      <c r="D13" s="108"/>
      <c r="E13" s="108">
        <f t="shared" si="0"/>
        <v>0</v>
      </c>
      <c r="F13" s="109" t="s">
        <v>36</v>
      </c>
      <c r="G13" s="110" t="s">
        <v>36</v>
      </c>
      <c r="H13" s="109"/>
      <c r="I13" s="110"/>
      <c r="J13" s="109"/>
      <c r="K13" s="110"/>
      <c r="L13" s="109"/>
      <c r="M13" s="110"/>
      <c r="N13" s="109"/>
      <c r="O13" s="110"/>
      <c r="P13" s="109">
        <f t="shared" si="1"/>
        <v>0</v>
      </c>
      <c r="Q13" s="110">
        <f t="shared" si="2"/>
        <v>0</v>
      </c>
      <c r="R13" s="54">
        <f t="shared" si="3"/>
        <v>0</v>
      </c>
      <c r="S13" s="55">
        <f t="shared" si="4"/>
        <v>0</v>
      </c>
      <c r="T13" s="54">
        <f t="shared" si="5"/>
        <v>0</v>
      </c>
      <c r="U13" s="56">
        <f t="shared" si="6"/>
        <v>0</v>
      </c>
      <c r="V13" s="109" t="s">
        <v>36</v>
      </c>
      <c r="W13" s="110" t="s">
        <v>36</v>
      </c>
    </row>
    <row r="14" spans="1:23" ht="13" customHeight="1" x14ac:dyDescent="0.3">
      <c r="A14" s="53" t="s">
        <v>41</v>
      </c>
      <c r="B14" s="108"/>
      <c r="C14" s="108"/>
      <c r="D14" s="108"/>
      <c r="E14" s="108">
        <f t="shared" si="0"/>
        <v>0</v>
      </c>
      <c r="F14" s="109">
        <v>0</v>
      </c>
      <c r="G14" s="110">
        <v>0</v>
      </c>
      <c r="H14" s="109"/>
      <c r="I14" s="110"/>
      <c r="J14" s="109"/>
      <c r="K14" s="110"/>
      <c r="L14" s="109"/>
      <c r="M14" s="110"/>
      <c r="N14" s="109"/>
      <c r="O14" s="110"/>
      <c r="P14" s="109">
        <f t="shared" si="1"/>
        <v>0</v>
      </c>
      <c r="Q14" s="110">
        <f t="shared" si="2"/>
        <v>0</v>
      </c>
      <c r="R14" s="54">
        <f t="shared" si="3"/>
        <v>0</v>
      </c>
      <c r="S14" s="55">
        <f t="shared" si="4"/>
        <v>0</v>
      </c>
      <c r="T14" s="54">
        <f t="shared" si="5"/>
        <v>0</v>
      </c>
      <c r="U14" s="56">
        <f t="shared" si="6"/>
        <v>0</v>
      </c>
      <c r="V14" s="109" t="s">
        <v>36</v>
      </c>
      <c r="W14" s="110" t="s">
        <v>36</v>
      </c>
    </row>
    <row r="15" spans="1:23" ht="13" customHeight="1" x14ac:dyDescent="0.3">
      <c r="A15" s="53" t="s">
        <v>42</v>
      </c>
      <c r="B15" s="108"/>
      <c r="C15" s="108"/>
      <c r="D15" s="108"/>
      <c r="E15" s="108">
        <f t="shared" si="0"/>
        <v>0</v>
      </c>
      <c r="F15" s="109">
        <v>0</v>
      </c>
      <c r="G15" s="110">
        <v>0</v>
      </c>
      <c r="H15" s="109"/>
      <c r="I15" s="110"/>
      <c r="J15" s="109"/>
      <c r="K15" s="110"/>
      <c r="L15" s="109"/>
      <c r="M15" s="110"/>
      <c r="N15" s="109"/>
      <c r="O15" s="110"/>
      <c r="P15" s="109">
        <f t="shared" si="1"/>
        <v>0</v>
      </c>
      <c r="Q15" s="110">
        <f t="shared" si="2"/>
        <v>0</v>
      </c>
      <c r="R15" s="54">
        <f t="shared" si="3"/>
        <v>0</v>
      </c>
      <c r="S15" s="55">
        <f t="shared" si="4"/>
        <v>0</v>
      </c>
      <c r="T15" s="54">
        <f t="shared" si="5"/>
        <v>0</v>
      </c>
      <c r="U15" s="56">
        <f t="shared" si="6"/>
        <v>0</v>
      </c>
      <c r="V15" s="109" t="s">
        <v>36</v>
      </c>
      <c r="W15" s="110" t="s">
        <v>36</v>
      </c>
    </row>
    <row r="16" spans="1:23" ht="13" customHeight="1" x14ac:dyDescent="0.3">
      <c r="A16" s="53" t="s">
        <v>43</v>
      </c>
      <c r="B16" s="108"/>
      <c r="C16" s="108"/>
      <c r="D16" s="108"/>
      <c r="E16" s="108">
        <f t="shared" si="0"/>
        <v>0</v>
      </c>
      <c r="F16" s="109">
        <v>0</v>
      </c>
      <c r="G16" s="110">
        <v>0</v>
      </c>
      <c r="H16" s="109"/>
      <c r="I16" s="110"/>
      <c r="J16" s="109"/>
      <c r="K16" s="110"/>
      <c r="L16" s="109"/>
      <c r="M16" s="110"/>
      <c r="N16" s="109"/>
      <c r="O16" s="110"/>
      <c r="P16" s="109">
        <f t="shared" si="1"/>
        <v>0</v>
      </c>
      <c r="Q16" s="110">
        <f t="shared" si="2"/>
        <v>0</v>
      </c>
      <c r="R16" s="54">
        <f t="shared" si="3"/>
        <v>0</v>
      </c>
      <c r="S16" s="55">
        <f t="shared" si="4"/>
        <v>0</v>
      </c>
      <c r="T16" s="54">
        <f t="shared" si="5"/>
        <v>0</v>
      </c>
      <c r="U16" s="56">
        <f t="shared" si="6"/>
        <v>0</v>
      </c>
      <c r="V16" s="109" t="s">
        <v>36</v>
      </c>
      <c r="W16" s="110" t="s">
        <v>36</v>
      </c>
    </row>
    <row r="17" spans="1:23" ht="13" customHeight="1" x14ac:dyDescent="0.3">
      <c r="A17" s="57" t="s">
        <v>44</v>
      </c>
      <c r="B17" s="111">
        <f>SUM(B9:B16)</f>
        <v>1900000</v>
      </c>
      <c r="C17" s="111">
        <f>SUM(C9:C16)</f>
        <v>0</v>
      </c>
      <c r="D17" s="111"/>
      <c r="E17" s="111">
        <f t="shared" si="0"/>
        <v>1900000</v>
      </c>
      <c r="F17" s="112">
        <f t="shared" ref="F17:O17" si="7">SUM(F9:F16)</f>
        <v>1900000</v>
      </c>
      <c r="G17" s="113">
        <f t="shared" si="7"/>
        <v>1900000</v>
      </c>
      <c r="H17" s="112">
        <f t="shared" si="7"/>
        <v>512000</v>
      </c>
      <c r="I17" s="113">
        <f t="shared" si="7"/>
        <v>512704</v>
      </c>
      <c r="J17" s="112">
        <f t="shared" si="7"/>
        <v>142000</v>
      </c>
      <c r="K17" s="113">
        <f t="shared" si="7"/>
        <v>141308</v>
      </c>
      <c r="L17" s="112">
        <f t="shared" si="7"/>
        <v>0</v>
      </c>
      <c r="M17" s="113">
        <f t="shared" si="7"/>
        <v>0</v>
      </c>
      <c r="N17" s="112">
        <f t="shared" si="7"/>
        <v>0</v>
      </c>
      <c r="O17" s="113">
        <f t="shared" si="7"/>
        <v>0</v>
      </c>
      <c r="P17" s="112">
        <f t="shared" si="1"/>
        <v>654000</v>
      </c>
      <c r="Q17" s="113">
        <f t="shared" si="2"/>
        <v>654012</v>
      </c>
      <c r="R17" s="58">
        <f t="shared" si="3"/>
        <v>-72.265625</v>
      </c>
      <c r="S17" s="59">
        <f t="shared" si="4"/>
        <v>-72.438678067656966</v>
      </c>
      <c r="T17" s="58">
        <f>IF((SUM($E9:$E14))=0,0,(P17/(SUM($E9:$E14))*100))</f>
        <v>34.421052631578945</v>
      </c>
      <c r="U17" s="60">
        <f>IF((SUM($E9:$E14))=0,0,(Q17/(SUM($E9:$E14))*100))</f>
        <v>34.421684210526315</v>
      </c>
      <c r="V17" s="112" t="s">
        <v>36</v>
      </c>
      <c r="W17" s="113" t="s">
        <v>36</v>
      </c>
    </row>
    <row r="18" spans="1:23" ht="13" customHeight="1" x14ac:dyDescent="0.3">
      <c r="A18" s="46" t="s">
        <v>45</v>
      </c>
      <c r="B18" s="114" t="s">
        <v>1</v>
      </c>
      <c r="C18" s="114"/>
      <c r="D18" s="114"/>
      <c r="E18" s="114"/>
      <c r="F18" s="115"/>
      <c r="G18" s="116"/>
      <c r="H18" s="115"/>
      <c r="I18" s="116"/>
      <c r="J18" s="115"/>
      <c r="K18" s="116"/>
      <c r="L18" s="115"/>
      <c r="M18" s="116"/>
      <c r="N18" s="115"/>
      <c r="O18" s="116"/>
      <c r="P18" s="115"/>
      <c r="Q18" s="116"/>
      <c r="R18" s="50"/>
      <c r="S18" s="51"/>
      <c r="T18" s="50"/>
      <c r="U18" s="52"/>
      <c r="V18" s="115"/>
      <c r="W18" s="116"/>
    </row>
    <row r="19" spans="1:23" ht="13" customHeight="1" x14ac:dyDescent="0.3">
      <c r="A19" s="53" t="s">
        <v>46</v>
      </c>
      <c r="B19" s="108"/>
      <c r="C19" s="108"/>
      <c r="D19" s="108"/>
      <c r="E19" s="108">
        <f t="shared" ref="E19:E26" si="8">$B19      +$C19      +$D19</f>
        <v>0</v>
      </c>
      <c r="F19" s="109">
        <v>0</v>
      </c>
      <c r="G19" s="110">
        <v>0</v>
      </c>
      <c r="H19" s="109"/>
      <c r="I19" s="110"/>
      <c r="J19" s="109"/>
      <c r="K19" s="110"/>
      <c r="L19" s="109"/>
      <c r="M19" s="110"/>
      <c r="N19" s="109"/>
      <c r="O19" s="110"/>
      <c r="P19" s="109">
        <f t="shared" ref="P19:P26" si="9">$H19      +$J19      +$L19      +$N19</f>
        <v>0</v>
      </c>
      <c r="Q19" s="110">
        <f t="shared" ref="Q19:Q26" si="10">$I19      +$K19      +$M19      +$O19</f>
        <v>0</v>
      </c>
      <c r="R19" s="54">
        <f t="shared" ref="R19:R26" si="11">IF(($H19      =0),0,((($J19      -$H19      )/$H19      )*100))</f>
        <v>0</v>
      </c>
      <c r="S19" s="55">
        <f t="shared" ref="S19:S26" si="12">IF(($I19      =0),0,((($K19      -$I19      )/$I19      )*100))</f>
        <v>0</v>
      </c>
      <c r="T19" s="54">
        <f t="shared" ref="T19:T25" si="13">IF(($E19      =0),0,(($P19      /$E19      )*100))</f>
        <v>0</v>
      </c>
      <c r="U19" s="56">
        <f t="shared" ref="U19:U25" si="14">IF(($E19      =0),0,(($Q19      /$E19      )*100))</f>
        <v>0</v>
      </c>
      <c r="V19" s="109" t="s">
        <v>36</v>
      </c>
      <c r="W19" s="110" t="s">
        <v>36</v>
      </c>
    </row>
    <row r="20" spans="1:23" ht="13" customHeight="1" x14ac:dyDescent="0.3">
      <c r="A20" s="53" t="s">
        <v>47</v>
      </c>
      <c r="B20" s="108"/>
      <c r="C20" s="108"/>
      <c r="D20" s="108"/>
      <c r="E20" s="108">
        <f t="shared" si="8"/>
        <v>0</v>
      </c>
      <c r="F20" s="109" t="s">
        <v>36</v>
      </c>
      <c r="G20" s="110" t="s">
        <v>36</v>
      </c>
      <c r="H20" s="109"/>
      <c r="I20" s="110"/>
      <c r="J20" s="109"/>
      <c r="K20" s="110"/>
      <c r="L20" s="109"/>
      <c r="M20" s="110"/>
      <c r="N20" s="109"/>
      <c r="O20" s="110"/>
      <c r="P20" s="109">
        <f t="shared" si="9"/>
        <v>0</v>
      </c>
      <c r="Q20" s="110">
        <f t="shared" si="10"/>
        <v>0</v>
      </c>
      <c r="R20" s="54">
        <f t="shared" si="11"/>
        <v>0</v>
      </c>
      <c r="S20" s="55">
        <f t="shared" si="12"/>
        <v>0</v>
      </c>
      <c r="T20" s="54">
        <f t="shared" si="13"/>
        <v>0</v>
      </c>
      <c r="U20" s="56">
        <f t="shared" si="14"/>
        <v>0</v>
      </c>
      <c r="V20" s="109" t="s">
        <v>36</v>
      </c>
      <c r="W20" s="110" t="s">
        <v>36</v>
      </c>
    </row>
    <row r="21" spans="1:23" ht="13" customHeight="1" x14ac:dyDescent="0.3">
      <c r="A21" s="53" t="s">
        <v>48</v>
      </c>
      <c r="B21" s="108"/>
      <c r="C21" s="108"/>
      <c r="D21" s="108"/>
      <c r="E21" s="108">
        <f t="shared" si="8"/>
        <v>0</v>
      </c>
      <c r="F21" s="109" t="s">
        <v>36</v>
      </c>
      <c r="G21" s="110" t="s">
        <v>36</v>
      </c>
      <c r="H21" s="109"/>
      <c r="I21" s="110"/>
      <c r="J21" s="109"/>
      <c r="K21" s="110"/>
      <c r="L21" s="109"/>
      <c r="M21" s="110"/>
      <c r="N21" s="109"/>
      <c r="O21" s="110"/>
      <c r="P21" s="109">
        <f t="shared" si="9"/>
        <v>0</v>
      </c>
      <c r="Q21" s="110">
        <f t="shared" si="10"/>
        <v>0</v>
      </c>
      <c r="R21" s="54">
        <f t="shared" si="11"/>
        <v>0</v>
      </c>
      <c r="S21" s="55">
        <f t="shared" si="12"/>
        <v>0</v>
      </c>
      <c r="T21" s="54">
        <f t="shared" si="13"/>
        <v>0</v>
      </c>
      <c r="U21" s="56">
        <f t="shared" si="14"/>
        <v>0</v>
      </c>
      <c r="V21" s="109" t="s">
        <v>36</v>
      </c>
      <c r="W21" s="110" t="s">
        <v>36</v>
      </c>
    </row>
    <row r="22" spans="1:23" ht="13" customHeight="1" x14ac:dyDescent="0.3">
      <c r="A22" s="53" t="s">
        <v>49</v>
      </c>
      <c r="B22" s="108"/>
      <c r="C22" s="108"/>
      <c r="D22" s="108"/>
      <c r="E22" s="108">
        <f t="shared" si="8"/>
        <v>0</v>
      </c>
      <c r="F22" s="109">
        <v>0</v>
      </c>
      <c r="G22" s="110">
        <v>0</v>
      </c>
      <c r="H22" s="109"/>
      <c r="I22" s="110"/>
      <c r="J22" s="109"/>
      <c r="K22" s="110"/>
      <c r="L22" s="109"/>
      <c r="M22" s="110"/>
      <c r="N22" s="109"/>
      <c r="O22" s="110"/>
      <c r="P22" s="109">
        <f t="shared" si="9"/>
        <v>0</v>
      </c>
      <c r="Q22" s="110">
        <f t="shared" si="10"/>
        <v>0</v>
      </c>
      <c r="R22" s="54">
        <f t="shared" si="11"/>
        <v>0</v>
      </c>
      <c r="S22" s="55">
        <f t="shared" si="12"/>
        <v>0</v>
      </c>
      <c r="T22" s="54">
        <f t="shared" si="13"/>
        <v>0</v>
      </c>
      <c r="U22" s="56">
        <f t="shared" si="14"/>
        <v>0</v>
      </c>
      <c r="V22" s="109" t="s">
        <v>36</v>
      </c>
      <c r="W22" s="110" t="s">
        <v>36</v>
      </c>
    </row>
    <row r="23" spans="1:23" ht="13" customHeight="1" x14ac:dyDescent="0.3">
      <c r="A23" s="53" t="s">
        <v>50</v>
      </c>
      <c r="B23" s="108"/>
      <c r="C23" s="108"/>
      <c r="D23" s="108"/>
      <c r="E23" s="108">
        <f t="shared" si="8"/>
        <v>0</v>
      </c>
      <c r="F23" s="109">
        <v>0</v>
      </c>
      <c r="G23" s="110">
        <v>0</v>
      </c>
      <c r="H23" s="109"/>
      <c r="I23" s="110"/>
      <c r="J23" s="109"/>
      <c r="K23" s="110"/>
      <c r="L23" s="109"/>
      <c r="M23" s="110"/>
      <c r="N23" s="109"/>
      <c r="O23" s="110"/>
      <c r="P23" s="109">
        <f t="shared" si="9"/>
        <v>0</v>
      </c>
      <c r="Q23" s="110">
        <f t="shared" si="10"/>
        <v>0</v>
      </c>
      <c r="R23" s="54">
        <f t="shared" si="11"/>
        <v>0</v>
      </c>
      <c r="S23" s="55">
        <f t="shared" si="12"/>
        <v>0</v>
      </c>
      <c r="T23" s="54">
        <f t="shared" si="13"/>
        <v>0</v>
      </c>
      <c r="U23" s="56">
        <f t="shared" si="14"/>
        <v>0</v>
      </c>
      <c r="V23" s="109" t="s">
        <v>36</v>
      </c>
      <c r="W23" s="110" t="s">
        <v>36</v>
      </c>
    </row>
    <row r="24" spans="1:23" ht="13" hidden="1" customHeight="1" x14ac:dyDescent="0.3">
      <c r="A24" s="53" t="s">
        <v>51</v>
      </c>
      <c r="B24" s="108"/>
      <c r="C24" s="108"/>
      <c r="D24" s="108"/>
      <c r="E24" s="108">
        <f t="shared" si="8"/>
        <v>0</v>
      </c>
      <c r="F24" s="109" t="s">
        <v>36</v>
      </c>
      <c r="G24" s="110" t="s">
        <v>36</v>
      </c>
      <c r="H24" s="109"/>
      <c r="I24" s="110"/>
      <c r="J24" s="109"/>
      <c r="K24" s="110"/>
      <c r="L24" s="109"/>
      <c r="M24" s="110"/>
      <c r="N24" s="109"/>
      <c r="O24" s="110"/>
      <c r="P24" s="109">
        <f t="shared" si="9"/>
        <v>0</v>
      </c>
      <c r="Q24" s="110">
        <f t="shared" si="10"/>
        <v>0</v>
      </c>
      <c r="R24" s="54">
        <f t="shared" si="11"/>
        <v>0</v>
      </c>
      <c r="S24" s="55">
        <f t="shared" si="12"/>
        <v>0</v>
      </c>
      <c r="T24" s="54">
        <f t="shared" si="13"/>
        <v>0</v>
      </c>
      <c r="U24" s="56">
        <f t="shared" si="14"/>
        <v>0</v>
      </c>
      <c r="V24" s="109" t="s">
        <v>36</v>
      </c>
      <c r="W24" s="110" t="s">
        <v>36</v>
      </c>
    </row>
    <row r="25" spans="1:23" ht="13" hidden="1" customHeight="1" x14ac:dyDescent="0.3">
      <c r="A25" s="53" t="s">
        <v>52</v>
      </c>
      <c r="B25" s="108"/>
      <c r="C25" s="108"/>
      <c r="D25" s="108"/>
      <c r="E25" s="108">
        <f t="shared" si="8"/>
        <v>0</v>
      </c>
      <c r="F25" s="109" t="s">
        <v>36</v>
      </c>
      <c r="G25" s="110" t="s">
        <v>36</v>
      </c>
      <c r="H25" s="109"/>
      <c r="I25" s="110"/>
      <c r="J25" s="109"/>
      <c r="K25" s="110"/>
      <c r="L25" s="109"/>
      <c r="M25" s="110"/>
      <c r="N25" s="109"/>
      <c r="O25" s="110"/>
      <c r="P25" s="109">
        <f t="shared" si="9"/>
        <v>0</v>
      </c>
      <c r="Q25" s="110">
        <f t="shared" si="10"/>
        <v>0</v>
      </c>
      <c r="R25" s="54">
        <f t="shared" si="11"/>
        <v>0</v>
      </c>
      <c r="S25" s="55">
        <f t="shared" si="12"/>
        <v>0</v>
      </c>
      <c r="T25" s="54">
        <f t="shared" si="13"/>
        <v>0</v>
      </c>
      <c r="U25" s="56">
        <f t="shared" si="14"/>
        <v>0</v>
      </c>
      <c r="V25" s="109" t="s">
        <v>36</v>
      </c>
      <c r="W25" s="110" t="s">
        <v>36</v>
      </c>
    </row>
    <row r="26" spans="1:23" ht="13" customHeight="1" x14ac:dyDescent="0.3">
      <c r="A26" s="57" t="s">
        <v>44</v>
      </c>
      <c r="B26" s="111">
        <f>SUM(B19:B25)</f>
        <v>0</v>
      </c>
      <c r="C26" s="111">
        <f>SUM(C19:C25)</f>
        <v>0</v>
      </c>
      <c r="D26" s="111"/>
      <c r="E26" s="111">
        <f t="shared" si="8"/>
        <v>0</v>
      </c>
      <c r="F26" s="112">
        <f t="shared" ref="F26:O26" si="15">SUM(F19:F25)</f>
        <v>0</v>
      </c>
      <c r="G26" s="113">
        <f t="shared" si="15"/>
        <v>0</v>
      </c>
      <c r="H26" s="112">
        <f t="shared" si="15"/>
        <v>0</v>
      </c>
      <c r="I26" s="113">
        <f t="shared" si="15"/>
        <v>0</v>
      </c>
      <c r="J26" s="112">
        <f t="shared" si="15"/>
        <v>0</v>
      </c>
      <c r="K26" s="113">
        <f t="shared" si="15"/>
        <v>0</v>
      </c>
      <c r="L26" s="112">
        <f t="shared" si="15"/>
        <v>0</v>
      </c>
      <c r="M26" s="113">
        <f t="shared" si="15"/>
        <v>0</v>
      </c>
      <c r="N26" s="112">
        <f t="shared" si="15"/>
        <v>0</v>
      </c>
      <c r="O26" s="113">
        <f t="shared" si="15"/>
        <v>0</v>
      </c>
      <c r="P26" s="112">
        <f t="shared" si="9"/>
        <v>0</v>
      </c>
      <c r="Q26" s="113">
        <f t="shared" si="10"/>
        <v>0</v>
      </c>
      <c r="R26" s="58">
        <f t="shared" si="11"/>
        <v>0</v>
      </c>
      <c r="S26" s="59">
        <f t="shared" si="12"/>
        <v>0</v>
      </c>
      <c r="T26" s="58">
        <f>IF(($E26-$E21-$E25)   =0,0,($P26   /($E26-$E21-$E25)   )*100)</f>
        <v>0</v>
      </c>
      <c r="U26" s="60">
        <f>IF(($E26-$E21-$E25)   =0,0,($Q26   /($E26-$E21-$E25)   )*100)</f>
        <v>0</v>
      </c>
      <c r="V26" s="112" t="s">
        <v>36</v>
      </c>
      <c r="W26" s="113" t="s">
        <v>36</v>
      </c>
    </row>
    <row r="27" spans="1:23" ht="13" customHeight="1" x14ac:dyDescent="0.3">
      <c r="A27" s="46" t="s">
        <v>53</v>
      </c>
      <c r="B27" s="114" t="s">
        <v>1</v>
      </c>
      <c r="C27" s="114"/>
      <c r="D27" s="114"/>
      <c r="E27" s="114"/>
      <c r="F27" s="115"/>
      <c r="G27" s="116"/>
      <c r="H27" s="115"/>
      <c r="I27" s="116"/>
      <c r="J27" s="115"/>
      <c r="K27" s="116"/>
      <c r="L27" s="115"/>
      <c r="M27" s="116"/>
      <c r="N27" s="115"/>
      <c r="O27" s="116"/>
      <c r="P27" s="115"/>
      <c r="Q27" s="116"/>
      <c r="R27" s="50"/>
      <c r="S27" s="51"/>
      <c r="T27" s="50"/>
      <c r="U27" s="52"/>
      <c r="V27" s="115"/>
      <c r="W27" s="116"/>
    </row>
    <row r="28" spans="1:23" ht="13" hidden="1" customHeight="1" x14ac:dyDescent="0.3">
      <c r="A28" s="53" t="s">
        <v>54</v>
      </c>
      <c r="B28" s="108"/>
      <c r="C28" s="108"/>
      <c r="D28" s="108"/>
      <c r="E28" s="108">
        <f>$B28      +$C28      +$D28</f>
        <v>0</v>
      </c>
      <c r="F28" s="109" t="s">
        <v>36</v>
      </c>
      <c r="G28" s="110" t="s">
        <v>36</v>
      </c>
      <c r="H28" s="109"/>
      <c r="I28" s="110"/>
      <c r="J28" s="109"/>
      <c r="K28" s="110"/>
      <c r="L28" s="109"/>
      <c r="M28" s="110"/>
      <c r="N28" s="109"/>
      <c r="O28" s="110"/>
      <c r="P28" s="109">
        <f>$H28      +$J28      +$L28      +$N28</f>
        <v>0</v>
      </c>
      <c r="Q28" s="110">
        <f>$I28      +$K28      +$M28      +$O28</f>
        <v>0</v>
      </c>
      <c r="R28" s="54">
        <f>IF(($H28      =0),0,((($J28      -$H28      )/$H28      )*100))</f>
        <v>0</v>
      </c>
      <c r="S28" s="55">
        <f>IF(($I28      =0),0,((($K28      -$I28      )/$I28      )*100))</f>
        <v>0</v>
      </c>
      <c r="T28" s="54">
        <f>IF(($E28      =0),0,(($P28      /$E28      )*100))</f>
        <v>0</v>
      </c>
      <c r="U28" s="56">
        <f>IF(($E28      =0),0,(($Q28      /$E28      )*100))</f>
        <v>0</v>
      </c>
      <c r="V28" s="109" t="s">
        <v>36</v>
      </c>
      <c r="W28" s="110" t="s">
        <v>36</v>
      </c>
    </row>
    <row r="29" spans="1:23" ht="13" hidden="1" customHeight="1" x14ac:dyDescent="0.3">
      <c r="A29" s="53" t="s">
        <v>55</v>
      </c>
      <c r="B29" s="108"/>
      <c r="C29" s="108"/>
      <c r="D29" s="108"/>
      <c r="E29" s="108">
        <f>$B29      +$C29      +$D29</f>
        <v>0</v>
      </c>
      <c r="F29" s="109" t="s">
        <v>36</v>
      </c>
      <c r="G29" s="110" t="s">
        <v>36</v>
      </c>
      <c r="H29" s="109"/>
      <c r="I29" s="110"/>
      <c r="J29" s="109"/>
      <c r="K29" s="110"/>
      <c r="L29" s="109"/>
      <c r="M29" s="110"/>
      <c r="N29" s="109"/>
      <c r="O29" s="110"/>
      <c r="P29" s="109">
        <f>$H29      +$J29      +$L29      +$N29</f>
        <v>0</v>
      </c>
      <c r="Q29" s="110">
        <f>$I29      +$K29      +$M29      +$O29</f>
        <v>0</v>
      </c>
      <c r="R29" s="54">
        <f>IF(($H29      =0),0,((($J29      -$H29      )/$H29      )*100))</f>
        <v>0</v>
      </c>
      <c r="S29" s="55">
        <f>IF(($I29      =0),0,((($K29      -$I29      )/$I29      )*100))</f>
        <v>0</v>
      </c>
      <c r="T29" s="54">
        <f>IF(($E29      =0),0,(($P29      /$E29      )*100))</f>
        <v>0</v>
      </c>
      <c r="U29" s="56">
        <f>IF(($E29      =0),0,(($Q29      /$E29      )*100))</f>
        <v>0</v>
      </c>
      <c r="V29" s="109" t="s">
        <v>36</v>
      </c>
      <c r="W29" s="110" t="s">
        <v>36</v>
      </c>
    </row>
    <row r="30" spans="1:23" ht="13" customHeight="1" x14ac:dyDescent="0.3">
      <c r="A30" s="53" t="s">
        <v>56</v>
      </c>
      <c r="B30" s="108"/>
      <c r="C30" s="108"/>
      <c r="D30" s="108"/>
      <c r="E30" s="108">
        <f>$B30      +$C30      +$D30</f>
        <v>0</v>
      </c>
      <c r="F30" s="109">
        <v>0</v>
      </c>
      <c r="G30" s="110">
        <v>0</v>
      </c>
      <c r="H30" s="109"/>
      <c r="I30" s="110"/>
      <c r="J30" s="109"/>
      <c r="K30" s="110"/>
      <c r="L30" s="109"/>
      <c r="M30" s="110"/>
      <c r="N30" s="109"/>
      <c r="O30" s="110"/>
      <c r="P30" s="109">
        <f>$H30      +$J30      +$L30      +$N30</f>
        <v>0</v>
      </c>
      <c r="Q30" s="110">
        <f>$I30      +$K30      +$M30      +$O30</f>
        <v>0</v>
      </c>
      <c r="R30" s="54">
        <f>IF(($H30      =0),0,((($J30      -$H30      )/$H30      )*100))</f>
        <v>0</v>
      </c>
      <c r="S30" s="55">
        <f>IF(($I30      =0),0,((($K30      -$I30      )/$I30      )*100))</f>
        <v>0</v>
      </c>
      <c r="T30" s="54">
        <f>IF(($E30      =0),0,(($P30      /$E30      )*100))</f>
        <v>0</v>
      </c>
      <c r="U30" s="56">
        <f>IF(($E30      =0),0,(($Q30      /$E30      )*100))</f>
        <v>0</v>
      </c>
      <c r="V30" s="109" t="s">
        <v>36</v>
      </c>
      <c r="W30" s="110" t="s">
        <v>36</v>
      </c>
    </row>
    <row r="31" spans="1:23" ht="13" customHeight="1" x14ac:dyDescent="0.3">
      <c r="A31" s="53" t="s">
        <v>57</v>
      </c>
      <c r="B31" s="108"/>
      <c r="C31" s="108"/>
      <c r="D31" s="108"/>
      <c r="E31" s="108">
        <f>$B31      +$C31      +$D31</f>
        <v>0</v>
      </c>
      <c r="F31" s="109">
        <v>0</v>
      </c>
      <c r="G31" s="110">
        <v>0</v>
      </c>
      <c r="H31" s="109"/>
      <c r="I31" s="110"/>
      <c r="J31" s="109"/>
      <c r="K31" s="110"/>
      <c r="L31" s="109"/>
      <c r="M31" s="110"/>
      <c r="N31" s="109"/>
      <c r="O31" s="110"/>
      <c r="P31" s="109">
        <f>$H31      +$J31      +$L31      +$N31</f>
        <v>0</v>
      </c>
      <c r="Q31" s="110">
        <f>$I31      +$K31      +$M31      +$O31</f>
        <v>0</v>
      </c>
      <c r="R31" s="54">
        <f>IF(($H31      =0),0,((($J31      -$H31      )/$H31      )*100))</f>
        <v>0</v>
      </c>
      <c r="S31" s="55">
        <f>IF(($I31      =0),0,((($K31      -$I31      )/$I31      )*100))</f>
        <v>0</v>
      </c>
      <c r="T31" s="54">
        <f>IF(($E31      =0),0,(($P31      /$E31      )*100))</f>
        <v>0</v>
      </c>
      <c r="U31" s="56">
        <f>IF(($E31      =0),0,(($Q31      /$E31      )*100))</f>
        <v>0</v>
      </c>
      <c r="V31" s="109" t="s">
        <v>36</v>
      </c>
      <c r="W31" s="110" t="s">
        <v>36</v>
      </c>
    </row>
    <row r="32" spans="1:23" ht="13" customHeight="1" x14ac:dyDescent="0.3">
      <c r="A32" s="57" t="s">
        <v>44</v>
      </c>
      <c r="B32" s="111">
        <f>SUM(B28:B31)</f>
        <v>0</v>
      </c>
      <c r="C32" s="111">
        <f>SUM(C28:C31)</f>
        <v>0</v>
      </c>
      <c r="D32" s="111"/>
      <c r="E32" s="111">
        <f>$B32      +$C32      +$D32</f>
        <v>0</v>
      </c>
      <c r="F32" s="112">
        <f t="shared" ref="F32:O32" si="16">SUM(F28:F31)</f>
        <v>0</v>
      </c>
      <c r="G32" s="113">
        <f t="shared" si="16"/>
        <v>0</v>
      </c>
      <c r="H32" s="112">
        <f t="shared" si="16"/>
        <v>0</v>
      </c>
      <c r="I32" s="113">
        <f t="shared" si="16"/>
        <v>0</v>
      </c>
      <c r="J32" s="112">
        <f t="shared" si="16"/>
        <v>0</v>
      </c>
      <c r="K32" s="113">
        <f t="shared" si="16"/>
        <v>0</v>
      </c>
      <c r="L32" s="112">
        <f t="shared" si="16"/>
        <v>0</v>
      </c>
      <c r="M32" s="113">
        <f t="shared" si="16"/>
        <v>0</v>
      </c>
      <c r="N32" s="112">
        <f t="shared" si="16"/>
        <v>0</v>
      </c>
      <c r="O32" s="113">
        <f t="shared" si="16"/>
        <v>0</v>
      </c>
      <c r="P32" s="112">
        <f>$H32      +$J32      +$L32      +$N32</f>
        <v>0</v>
      </c>
      <c r="Q32" s="113">
        <f>$I32      +$K32      +$M32      +$O32</f>
        <v>0</v>
      </c>
      <c r="R32" s="58">
        <f>IF(($H32      =0),0,((($J32      -$H32      )/$H32      )*100))</f>
        <v>0</v>
      </c>
      <c r="S32" s="59">
        <f>IF(($I32      =0),0,((($K32      -$I32      )/$I32      )*100))</f>
        <v>0</v>
      </c>
      <c r="T32" s="58">
        <f>IF($E32   =0,0,($P32   /$E32   )*100)</f>
        <v>0</v>
      </c>
      <c r="U32" s="60">
        <f>IF($E32   =0,0,($Q32   /$E32   )*100)</f>
        <v>0</v>
      </c>
      <c r="V32" s="112" t="s">
        <v>36</v>
      </c>
      <c r="W32" s="113" t="s">
        <v>36</v>
      </c>
    </row>
    <row r="33" spans="1:23" ht="13" customHeight="1" x14ac:dyDescent="0.3">
      <c r="A33" s="46" t="s">
        <v>58</v>
      </c>
      <c r="B33" s="114" t="s">
        <v>1</v>
      </c>
      <c r="C33" s="114"/>
      <c r="D33" s="114"/>
      <c r="E33" s="114"/>
      <c r="F33" s="115"/>
      <c r="G33" s="116"/>
      <c r="H33" s="115"/>
      <c r="I33" s="116"/>
      <c r="J33" s="115"/>
      <c r="K33" s="116"/>
      <c r="L33" s="115"/>
      <c r="M33" s="116"/>
      <c r="N33" s="115"/>
      <c r="O33" s="116"/>
      <c r="P33" s="115"/>
      <c r="Q33" s="116"/>
      <c r="R33" s="50"/>
      <c r="S33" s="51"/>
      <c r="T33" s="50"/>
      <c r="U33" s="52"/>
      <c r="V33" s="115"/>
      <c r="W33" s="116"/>
    </row>
    <row r="34" spans="1:23" ht="13" customHeight="1" x14ac:dyDescent="0.3">
      <c r="A34" s="53" t="s">
        <v>59</v>
      </c>
      <c r="B34" s="108">
        <v>1584000</v>
      </c>
      <c r="C34" s="108"/>
      <c r="D34" s="108"/>
      <c r="E34" s="108">
        <f>$B34      +$C34      +$D34</f>
        <v>1584000</v>
      </c>
      <c r="F34" s="109">
        <v>1584000</v>
      </c>
      <c r="G34" s="110">
        <v>1109000</v>
      </c>
      <c r="H34" s="109">
        <v>220000</v>
      </c>
      <c r="I34" s="110">
        <v>396000</v>
      </c>
      <c r="J34" s="109">
        <v>538000</v>
      </c>
      <c r="K34" s="110">
        <v>256695</v>
      </c>
      <c r="L34" s="109"/>
      <c r="M34" s="110"/>
      <c r="N34" s="109"/>
      <c r="O34" s="110"/>
      <c r="P34" s="109">
        <f>$H34      +$J34      +$L34      +$N34</f>
        <v>758000</v>
      </c>
      <c r="Q34" s="110">
        <f>$I34      +$K34      +$M34      +$O34</f>
        <v>652695</v>
      </c>
      <c r="R34" s="54">
        <f>IF(($H34      =0),0,((($J34      -$H34      )/$H34      )*100))</f>
        <v>144.54545454545456</v>
      </c>
      <c r="S34" s="55">
        <f>IF(($I34      =0),0,((($K34      -$I34      )/$I34      )*100))</f>
        <v>-35.178030303030305</v>
      </c>
      <c r="T34" s="54">
        <f>IF(($E34      =0),0,(($P34      /$E34      )*100))</f>
        <v>47.853535353535356</v>
      </c>
      <c r="U34" s="56">
        <f>IF(($E34      =0),0,(($Q34      /$E34      )*100))</f>
        <v>41.205492424242422</v>
      </c>
      <c r="V34" s="109" t="s">
        <v>36</v>
      </c>
      <c r="W34" s="110" t="s">
        <v>36</v>
      </c>
    </row>
    <row r="35" spans="1:23" ht="13" customHeight="1" x14ac:dyDescent="0.3">
      <c r="A35" s="57" t="s">
        <v>44</v>
      </c>
      <c r="B35" s="111">
        <f>B34</f>
        <v>1584000</v>
      </c>
      <c r="C35" s="111">
        <f>C34</f>
        <v>0</v>
      </c>
      <c r="D35" s="111"/>
      <c r="E35" s="111">
        <f>$B35      +$C35      +$D35</f>
        <v>1584000</v>
      </c>
      <c r="F35" s="112">
        <f t="shared" ref="F35:O35" si="17">F34</f>
        <v>1584000</v>
      </c>
      <c r="G35" s="113">
        <f t="shared" si="17"/>
        <v>1109000</v>
      </c>
      <c r="H35" s="112">
        <f t="shared" si="17"/>
        <v>220000</v>
      </c>
      <c r="I35" s="113">
        <f t="shared" si="17"/>
        <v>396000</v>
      </c>
      <c r="J35" s="112">
        <f t="shared" si="17"/>
        <v>538000</v>
      </c>
      <c r="K35" s="113">
        <f t="shared" si="17"/>
        <v>256695</v>
      </c>
      <c r="L35" s="112">
        <f t="shared" si="17"/>
        <v>0</v>
      </c>
      <c r="M35" s="113">
        <f t="shared" si="17"/>
        <v>0</v>
      </c>
      <c r="N35" s="112">
        <f t="shared" si="17"/>
        <v>0</v>
      </c>
      <c r="O35" s="113">
        <f t="shared" si="17"/>
        <v>0</v>
      </c>
      <c r="P35" s="112">
        <f>$H35      +$J35      +$L35      +$N35</f>
        <v>758000</v>
      </c>
      <c r="Q35" s="113">
        <f>$I35      +$K35      +$M35      +$O35</f>
        <v>652695</v>
      </c>
      <c r="R35" s="58">
        <f>IF(($H35      =0),0,((($J35      -$H35      )/$H35      )*100))</f>
        <v>144.54545454545456</v>
      </c>
      <c r="S35" s="59">
        <f>IF(($I35      =0),0,((($K35      -$I35      )/$I35      )*100))</f>
        <v>-35.178030303030305</v>
      </c>
      <c r="T35" s="58">
        <f>IF($E35   =0,0,($P35   /$E35   )*100)</f>
        <v>47.853535353535356</v>
      </c>
      <c r="U35" s="60">
        <f>IF($E35   =0,0,($Q35   /$E35   )*100)</f>
        <v>41.205492424242422</v>
      </c>
      <c r="V35" s="112" t="s">
        <v>36</v>
      </c>
      <c r="W35" s="113" t="s">
        <v>36</v>
      </c>
    </row>
    <row r="36" spans="1:23" ht="13" customHeight="1" x14ac:dyDescent="0.3">
      <c r="A36" s="46" t="s">
        <v>60</v>
      </c>
      <c r="B36" s="114" t="s">
        <v>1</v>
      </c>
      <c r="C36" s="114"/>
      <c r="D36" s="114"/>
      <c r="E36" s="114"/>
      <c r="F36" s="115"/>
      <c r="G36" s="116"/>
      <c r="H36" s="115"/>
      <c r="I36" s="116"/>
      <c r="J36" s="115"/>
      <c r="K36" s="116"/>
      <c r="L36" s="115"/>
      <c r="M36" s="116"/>
      <c r="N36" s="115"/>
      <c r="O36" s="116"/>
      <c r="P36" s="115"/>
      <c r="Q36" s="116"/>
      <c r="R36" s="50"/>
      <c r="S36" s="51"/>
      <c r="T36" s="50"/>
      <c r="U36" s="52"/>
      <c r="V36" s="115"/>
      <c r="W36" s="116"/>
    </row>
    <row r="37" spans="1:23" ht="13" customHeight="1" x14ac:dyDescent="0.3">
      <c r="A37" s="53" t="s">
        <v>61</v>
      </c>
      <c r="B37" s="108">
        <v>44412000</v>
      </c>
      <c r="C37" s="108"/>
      <c r="D37" s="108"/>
      <c r="E37" s="108">
        <f t="shared" ref="E37:E42" si="18">$B37      +$C37      +$D37</f>
        <v>44412000</v>
      </c>
      <c r="F37" s="109">
        <v>44412000</v>
      </c>
      <c r="G37" s="110">
        <v>28867000</v>
      </c>
      <c r="H37" s="109">
        <v>18102000</v>
      </c>
      <c r="I37" s="110">
        <v>3387672</v>
      </c>
      <c r="J37" s="109">
        <v>5237000</v>
      </c>
      <c r="K37" s="110">
        <v>19951135</v>
      </c>
      <c r="L37" s="109"/>
      <c r="M37" s="110"/>
      <c r="N37" s="109"/>
      <c r="O37" s="110"/>
      <c r="P37" s="109">
        <f t="shared" ref="P37:P42" si="19">$H37      +$J37      +$L37      +$N37</f>
        <v>23339000</v>
      </c>
      <c r="Q37" s="110">
        <f t="shared" ref="Q37:Q42" si="20">$I37      +$K37      +$M37      +$O37</f>
        <v>23338807</v>
      </c>
      <c r="R37" s="54">
        <f t="shared" ref="R37:R42" si="21">IF(($H37      =0),0,((($J37      -$H37      )/$H37      )*100))</f>
        <v>-71.0694950834162</v>
      </c>
      <c r="S37" s="55">
        <f t="shared" ref="S37:S42" si="22">IF(($I37      =0),0,((($K37      -$I37      )/$I37      )*100))</f>
        <v>488.93349179023238</v>
      </c>
      <c r="T37" s="54">
        <f t="shared" ref="T37:T41" si="23">IF(($E37      =0),0,(($P37      /$E37      )*100))</f>
        <v>52.551112311987744</v>
      </c>
      <c r="U37" s="56">
        <f t="shared" ref="U37:U41" si="24">IF(($E37      =0),0,(($Q37      /$E37      )*100))</f>
        <v>52.550677744753671</v>
      </c>
      <c r="V37" s="109" t="s">
        <v>36</v>
      </c>
      <c r="W37" s="110" t="s">
        <v>36</v>
      </c>
    </row>
    <row r="38" spans="1:23" ht="13" customHeight="1" x14ac:dyDescent="0.3">
      <c r="A38" s="53" t="s">
        <v>62</v>
      </c>
      <c r="B38" s="108">
        <v>698000</v>
      </c>
      <c r="C38" s="108"/>
      <c r="D38" s="108"/>
      <c r="E38" s="108">
        <f t="shared" si="18"/>
        <v>698000</v>
      </c>
      <c r="F38" s="109">
        <v>634000</v>
      </c>
      <c r="G38" s="110">
        <v>0</v>
      </c>
      <c r="H38" s="109"/>
      <c r="I38" s="110"/>
      <c r="J38" s="109"/>
      <c r="K38" s="110"/>
      <c r="L38" s="109"/>
      <c r="M38" s="110"/>
      <c r="N38" s="109"/>
      <c r="O38" s="110"/>
      <c r="P38" s="109">
        <f t="shared" si="19"/>
        <v>0</v>
      </c>
      <c r="Q38" s="110">
        <f t="shared" si="20"/>
        <v>0</v>
      </c>
      <c r="R38" s="54">
        <f t="shared" si="21"/>
        <v>0</v>
      </c>
      <c r="S38" s="55">
        <f t="shared" si="22"/>
        <v>0</v>
      </c>
      <c r="T38" s="54">
        <f t="shared" si="23"/>
        <v>0</v>
      </c>
      <c r="U38" s="56">
        <f t="shared" si="24"/>
        <v>0</v>
      </c>
      <c r="V38" s="109" t="s">
        <v>36</v>
      </c>
      <c r="W38" s="110" t="s">
        <v>36</v>
      </c>
    </row>
    <row r="39" spans="1:23" ht="13" hidden="1" customHeight="1" x14ac:dyDescent="0.3">
      <c r="A39" s="53" t="s">
        <v>63</v>
      </c>
      <c r="B39" s="108"/>
      <c r="C39" s="108"/>
      <c r="D39" s="108"/>
      <c r="E39" s="108">
        <f t="shared" si="18"/>
        <v>0</v>
      </c>
      <c r="F39" s="109" t="s">
        <v>36</v>
      </c>
      <c r="G39" s="110" t="s">
        <v>36</v>
      </c>
      <c r="H39" s="109"/>
      <c r="I39" s="110"/>
      <c r="J39" s="109"/>
      <c r="K39" s="110"/>
      <c r="L39" s="109"/>
      <c r="M39" s="110"/>
      <c r="N39" s="109"/>
      <c r="O39" s="110"/>
      <c r="P39" s="109">
        <f t="shared" si="19"/>
        <v>0</v>
      </c>
      <c r="Q39" s="110">
        <f t="shared" si="20"/>
        <v>0</v>
      </c>
      <c r="R39" s="54">
        <f t="shared" si="21"/>
        <v>0</v>
      </c>
      <c r="S39" s="55">
        <f t="shared" si="22"/>
        <v>0</v>
      </c>
      <c r="T39" s="54">
        <f t="shared" si="23"/>
        <v>0</v>
      </c>
      <c r="U39" s="56">
        <f t="shared" si="24"/>
        <v>0</v>
      </c>
      <c r="V39" s="109" t="s">
        <v>36</v>
      </c>
      <c r="W39" s="110" t="s">
        <v>36</v>
      </c>
    </row>
    <row r="40" spans="1:23" ht="13" customHeight="1" x14ac:dyDescent="0.3">
      <c r="A40" s="53" t="s">
        <v>64</v>
      </c>
      <c r="B40" s="108"/>
      <c r="C40" s="108"/>
      <c r="D40" s="108"/>
      <c r="E40" s="108">
        <f t="shared" si="18"/>
        <v>0</v>
      </c>
      <c r="F40" s="109">
        <v>0</v>
      </c>
      <c r="G40" s="110">
        <v>0</v>
      </c>
      <c r="H40" s="109"/>
      <c r="I40" s="110"/>
      <c r="J40" s="109"/>
      <c r="K40" s="110"/>
      <c r="L40" s="109"/>
      <c r="M40" s="110"/>
      <c r="N40" s="109"/>
      <c r="O40" s="110"/>
      <c r="P40" s="109">
        <f t="shared" si="19"/>
        <v>0</v>
      </c>
      <c r="Q40" s="110">
        <f t="shared" si="20"/>
        <v>0</v>
      </c>
      <c r="R40" s="54">
        <f t="shared" si="21"/>
        <v>0</v>
      </c>
      <c r="S40" s="55">
        <f t="shared" si="22"/>
        <v>0</v>
      </c>
      <c r="T40" s="54">
        <f t="shared" si="23"/>
        <v>0</v>
      </c>
      <c r="U40" s="56">
        <f t="shared" si="24"/>
        <v>0</v>
      </c>
      <c r="V40" s="109" t="s">
        <v>36</v>
      </c>
      <c r="W40" s="110" t="s">
        <v>36</v>
      </c>
    </row>
    <row r="41" spans="1:23" ht="13" customHeight="1" x14ac:dyDescent="0.3">
      <c r="A41" s="53" t="s">
        <v>65</v>
      </c>
      <c r="B41" s="108"/>
      <c r="C41" s="108"/>
      <c r="D41" s="108"/>
      <c r="E41" s="108">
        <f t="shared" si="18"/>
        <v>0</v>
      </c>
      <c r="F41" s="109" t="s">
        <v>36</v>
      </c>
      <c r="G41" s="110" t="s">
        <v>36</v>
      </c>
      <c r="H41" s="109"/>
      <c r="I41" s="110"/>
      <c r="J41" s="109"/>
      <c r="K41" s="110"/>
      <c r="L41" s="109"/>
      <c r="M41" s="110"/>
      <c r="N41" s="109"/>
      <c r="O41" s="110"/>
      <c r="P41" s="109">
        <f t="shared" si="19"/>
        <v>0</v>
      </c>
      <c r="Q41" s="110">
        <f t="shared" si="20"/>
        <v>0</v>
      </c>
      <c r="R41" s="54">
        <f t="shared" si="21"/>
        <v>0</v>
      </c>
      <c r="S41" s="55">
        <f t="shared" si="22"/>
        <v>0</v>
      </c>
      <c r="T41" s="54">
        <f t="shared" si="23"/>
        <v>0</v>
      </c>
      <c r="U41" s="56">
        <f t="shared" si="24"/>
        <v>0</v>
      </c>
      <c r="V41" s="109" t="s">
        <v>36</v>
      </c>
      <c r="W41" s="110" t="s">
        <v>36</v>
      </c>
    </row>
    <row r="42" spans="1:23" ht="13" customHeight="1" x14ac:dyDescent="0.3">
      <c r="A42" s="57" t="s">
        <v>44</v>
      </c>
      <c r="B42" s="111">
        <f>SUM(B37:B41)</f>
        <v>45110000</v>
      </c>
      <c r="C42" s="111">
        <f>SUM(C37:C41)</f>
        <v>0</v>
      </c>
      <c r="D42" s="111"/>
      <c r="E42" s="111">
        <f t="shared" si="18"/>
        <v>45110000</v>
      </c>
      <c r="F42" s="112">
        <f t="shared" ref="F42:O42" si="25">SUM(F37:F41)</f>
        <v>45046000</v>
      </c>
      <c r="G42" s="113">
        <f t="shared" si="25"/>
        <v>28867000</v>
      </c>
      <c r="H42" s="112">
        <f t="shared" si="25"/>
        <v>18102000</v>
      </c>
      <c r="I42" s="113">
        <f t="shared" si="25"/>
        <v>3387672</v>
      </c>
      <c r="J42" s="112">
        <f t="shared" si="25"/>
        <v>5237000</v>
      </c>
      <c r="K42" s="113">
        <f t="shared" si="25"/>
        <v>19951135</v>
      </c>
      <c r="L42" s="112">
        <f t="shared" si="25"/>
        <v>0</v>
      </c>
      <c r="M42" s="113">
        <f t="shared" si="25"/>
        <v>0</v>
      </c>
      <c r="N42" s="112">
        <f t="shared" si="25"/>
        <v>0</v>
      </c>
      <c r="O42" s="113">
        <f t="shared" si="25"/>
        <v>0</v>
      </c>
      <c r="P42" s="112">
        <f t="shared" si="19"/>
        <v>23339000</v>
      </c>
      <c r="Q42" s="113">
        <f t="shared" si="20"/>
        <v>23338807</v>
      </c>
      <c r="R42" s="58">
        <f t="shared" si="21"/>
        <v>-71.0694950834162</v>
      </c>
      <c r="S42" s="59">
        <f t="shared" si="22"/>
        <v>488.93349179023238</v>
      </c>
      <c r="T42" s="58">
        <f>IF((+$E37+$E40) =0,0,(P42   /(+$E37+$E40) )*100)</f>
        <v>52.551112311987744</v>
      </c>
      <c r="U42" s="60">
        <f>IF((+$E37+$E40) =0,0,(Q42   /(+$E37+$E40) )*100)</f>
        <v>52.550677744753671</v>
      </c>
      <c r="V42" s="112" t="s">
        <v>36</v>
      </c>
      <c r="W42" s="113" t="s">
        <v>36</v>
      </c>
    </row>
    <row r="43" spans="1:23" ht="13" customHeight="1" x14ac:dyDescent="0.3">
      <c r="A43" s="46" t="s">
        <v>66</v>
      </c>
      <c r="B43" s="114" t="s">
        <v>1</v>
      </c>
      <c r="C43" s="114"/>
      <c r="D43" s="114"/>
      <c r="E43" s="114"/>
      <c r="F43" s="115"/>
      <c r="G43" s="116"/>
      <c r="H43" s="115"/>
      <c r="I43" s="116"/>
      <c r="J43" s="115"/>
      <c r="K43" s="116"/>
      <c r="L43" s="115"/>
      <c r="M43" s="116"/>
      <c r="N43" s="115"/>
      <c r="O43" s="116"/>
      <c r="P43" s="115"/>
      <c r="Q43" s="116"/>
      <c r="R43" s="50"/>
      <c r="S43" s="51"/>
      <c r="T43" s="50"/>
      <c r="U43" s="52"/>
      <c r="V43" s="115"/>
      <c r="W43" s="116"/>
    </row>
    <row r="44" spans="1:23" ht="13" hidden="1" customHeight="1" x14ac:dyDescent="0.3">
      <c r="A44" s="53" t="s">
        <v>67</v>
      </c>
      <c r="B44" s="108"/>
      <c r="C44" s="108"/>
      <c r="D44" s="108"/>
      <c r="E44" s="108">
        <f t="shared" ref="E44:E55" si="26">$B44      +$C44      +$D44</f>
        <v>0</v>
      </c>
      <c r="F44" s="109" t="s">
        <v>36</v>
      </c>
      <c r="G44" s="110" t="s">
        <v>36</v>
      </c>
      <c r="H44" s="109"/>
      <c r="I44" s="110"/>
      <c r="J44" s="109"/>
      <c r="K44" s="110"/>
      <c r="L44" s="109"/>
      <c r="M44" s="110"/>
      <c r="N44" s="109"/>
      <c r="O44" s="110"/>
      <c r="P44" s="109">
        <f t="shared" ref="P44:P55" si="27">$H44      +$J44      +$L44      +$N44</f>
        <v>0</v>
      </c>
      <c r="Q44" s="110">
        <f t="shared" ref="Q44:Q55" si="28">$I44      +$K44      +$M44      +$O44</f>
        <v>0</v>
      </c>
      <c r="R44" s="54">
        <f t="shared" ref="R44:R55" si="29">IF(($H44      =0),0,((($J44      -$H44      )/$H44      )*100))</f>
        <v>0</v>
      </c>
      <c r="S44" s="55">
        <f t="shared" ref="S44:S55" si="30">IF(($I44      =0),0,((($K44      -$I44      )/$I44      )*100))</f>
        <v>0</v>
      </c>
      <c r="T44" s="54">
        <f t="shared" ref="T44:T54" si="31">IF(($E44      =0),0,(($P44      /$E44      )*100))</f>
        <v>0</v>
      </c>
      <c r="U44" s="56">
        <f t="shared" ref="U44:U54" si="32">IF(($E44      =0),0,(($Q44      /$E44      )*100))</f>
        <v>0</v>
      </c>
      <c r="V44" s="109" t="s">
        <v>36</v>
      </c>
      <c r="W44" s="110" t="s">
        <v>36</v>
      </c>
    </row>
    <row r="45" spans="1:23" ht="13" customHeight="1" x14ac:dyDescent="0.3">
      <c r="A45" s="53" t="s">
        <v>68</v>
      </c>
      <c r="B45" s="108"/>
      <c r="C45" s="108"/>
      <c r="D45" s="108"/>
      <c r="E45" s="108">
        <f t="shared" si="26"/>
        <v>0</v>
      </c>
      <c r="F45" s="109">
        <v>0</v>
      </c>
      <c r="G45" s="110">
        <v>0</v>
      </c>
      <c r="H45" s="109"/>
      <c r="I45" s="110"/>
      <c r="J45" s="109"/>
      <c r="K45" s="110"/>
      <c r="L45" s="109"/>
      <c r="M45" s="110"/>
      <c r="N45" s="109"/>
      <c r="O45" s="110"/>
      <c r="P45" s="109">
        <f t="shared" si="27"/>
        <v>0</v>
      </c>
      <c r="Q45" s="110">
        <f t="shared" si="28"/>
        <v>0</v>
      </c>
      <c r="R45" s="54">
        <f t="shared" si="29"/>
        <v>0</v>
      </c>
      <c r="S45" s="55">
        <f t="shared" si="30"/>
        <v>0</v>
      </c>
      <c r="T45" s="54">
        <f t="shared" si="31"/>
        <v>0</v>
      </c>
      <c r="U45" s="56">
        <f t="shared" si="32"/>
        <v>0</v>
      </c>
      <c r="V45" s="109" t="s">
        <v>36</v>
      </c>
      <c r="W45" s="110" t="s">
        <v>36</v>
      </c>
    </row>
    <row r="46" spans="1:23" ht="13" customHeight="1" x14ac:dyDescent="0.3">
      <c r="A46" s="53" t="s">
        <v>69</v>
      </c>
      <c r="B46" s="108"/>
      <c r="C46" s="108"/>
      <c r="D46" s="108"/>
      <c r="E46" s="108">
        <f t="shared" si="26"/>
        <v>0</v>
      </c>
      <c r="F46" s="109">
        <v>0</v>
      </c>
      <c r="G46" s="110">
        <v>0</v>
      </c>
      <c r="H46" s="109"/>
      <c r="I46" s="110"/>
      <c r="J46" s="109"/>
      <c r="K46" s="110"/>
      <c r="L46" s="109"/>
      <c r="M46" s="110"/>
      <c r="N46" s="109"/>
      <c r="O46" s="110"/>
      <c r="P46" s="109">
        <f t="shared" si="27"/>
        <v>0</v>
      </c>
      <c r="Q46" s="110">
        <f t="shared" si="28"/>
        <v>0</v>
      </c>
      <c r="R46" s="54">
        <f t="shared" si="29"/>
        <v>0</v>
      </c>
      <c r="S46" s="55">
        <f t="shared" si="30"/>
        <v>0</v>
      </c>
      <c r="T46" s="54">
        <f t="shared" si="31"/>
        <v>0</v>
      </c>
      <c r="U46" s="56">
        <f t="shared" si="32"/>
        <v>0</v>
      </c>
      <c r="V46" s="109" t="s">
        <v>36</v>
      </c>
      <c r="W46" s="110" t="s">
        <v>36</v>
      </c>
    </row>
    <row r="47" spans="1:23" ht="13" hidden="1" customHeight="1" x14ac:dyDescent="0.3">
      <c r="A47" s="53" t="s">
        <v>70</v>
      </c>
      <c r="B47" s="108"/>
      <c r="C47" s="108"/>
      <c r="D47" s="108"/>
      <c r="E47" s="108">
        <f t="shared" si="26"/>
        <v>0</v>
      </c>
      <c r="F47" s="109" t="s">
        <v>36</v>
      </c>
      <c r="G47" s="110" t="s">
        <v>36</v>
      </c>
      <c r="H47" s="109"/>
      <c r="I47" s="110"/>
      <c r="J47" s="109"/>
      <c r="K47" s="110"/>
      <c r="L47" s="109"/>
      <c r="M47" s="110"/>
      <c r="N47" s="109"/>
      <c r="O47" s="110"/>
      <c r="P47" s="109">
        <f t="shared" si="27"/>
        <v>0</v>
      </c>
      <c r="Q47" s="110">
        <f t="shared" si="28"/>
        <v>0</v>
      </c>
      <c r="R47" s="54">
        <f t="shared" si="29"/>
        <v>0</v>
      </c>
      <c r="S47" s="55">
        <f t="shared" si="30"/>
        <v>0</v>
      </c>
      <c r="T47" s="54">
        <f t="shared" si="31"/>
        <v>0</v>
      </c>
      <c r="U47" s="56">
        <f t="shared" si="32"/>
        <v>0</v>
      </c>
      <c r="V47" s="109" t="s">
        <v>36</v>
      </c>
      <c r="W47" s="110" t="s">
        <v>36</v>
      </c>
    </row>
    <row r="48" spans="1:23" ht="13" hidden="1" customHeight="1" x14ac:dyDescent="0.3">
      <c r="A48" s="53" t="s">
        <v>71</v>
      </c>
      <c r="B48" s="108"/>
      <c r="C48" s="108"/>
      <c r="D48" s="108"/>
      <c r="E48" s="108">
        <f t="shared" si="26"/>
        <v>0</v>
      </c>
      <c r="F48" s="109" t="s">
        <v>36</v>
      </c>
      <c r="G48" s="110" t="s">
        <v>36</v>
      </c>
      <c r="H48" s="109"/>
      <c r="I48" s="110"/>
      <c r="J48" s="109"/>
      <c r="K48" s="110"/>
      <c r="L48" s="109"/>
      <c r="M48" s="110"/>
      <c r="N48" s="109"/>
      <c r="O48" s="110"/>
      <c r="P48" s="109">
        <f t="shared" si="27"/>
        <v>0</v>
      </c>
      <c r="Q48" s="110">
        <f t="shared" si="28"/>
        <v>0</v>
      </c>
      <c r="R48" s="54">
        <f t="shared" si="29"/>
        <v>0</v>
      </c>
      <c r="S48" s="55">
        <f t="shared" si="30"/>
        <v>0</v>
      </c>
      <c r="T48" s="54">
        <f t="shared" si="31"/>
        <v>0</v>
      </c>
      <c r="U48" s="56">
        <f t="shared" si="32"/>
        <v>0</v>
      </c>
      <c r="V48" s="109" t="s">
        <v>36</v>
      </c>
      <c r="W48" s="110" t="s">
        <v>36</v>
      </c>
    </row>
    <row r="49" spans="1:23" ht="13" hidden="1" customHeight="1" x14ac:dyDescent="0.3">
      <c r="A49" s="53" t="s">
        <v>72</v>
      </c>
      <c r="B49" s="108"/>
      <c r="C49" s="108"/>
      <c r="D49" s="108"/>
      <c r="E49" s="108">
        <f t="shared" si="26"/>
        <v>0</v>
      </c>
      <c r="F49" s="109" t="s">
        <v>36</v>
      </c>
      <c r="G49" s="110" t="s">
        <v>36</v>
      </c>
      <c r="H49" s="109"/>
      <c r="I49" s="110"/>
      <c r="J49" s="109"/>
      <c r="K49" s="110"/>
      <c r="L49" s="109"/>
      <c r="M49" s="110"/>
      <c r="N49" s="109"/>
      <c r="O49" s="110"/>
      <c r="P49" s="109">
        <f t="shared" si="27"/>
        <v>0</v>
      </c>
      <c r="Q49" s="110">
        <f t="shared" si="28"/>
        <v>0</v>
      </c>
      <c r="R49" s="54">
        <f t="shared" si="29"/>
        <v>0</v>
      </c>
      <c r="S49" s="55">
        <f t="shared" si="30"/>
        <v>0</v>
      </c>
      <c r="T49" s="54">
        <f t="shared" si="31"/>
        <v>0</v>
      </c>
      <c r="U49" s="56">
        <f t="shared" si="32"/>
        <v>0</v>
      </c>
      <c r="V49" s="109" t="s">
        <v>36</v>
      </c>
      <c r="W49" s="110" t="s">
        <v>36</v>
      </c>
    </row>
    <row r="50" spans="1:23" ht="13" hidden="1" customHeight="1" x14ac:dyDescent="0.3">
      <c r="A50" s="53" t="s">
        <v>73</v>
      </c>
      <c r="B50" s="108"/>
      <c r="C50" s="108"/>
      <c r="D50" s="108"/>
      <c r="E50" s="108">
        <f t="shared" si="26"/>
        <v>0</v>
      </c>
      <c r="F50" s="109" t="s">
        <v>36</v>
      </c>
      <c r="G50" s="110" t="s">
        <v>36</v>
      </c>
      <c r="H50" s="109"/>
      <c r="I50" s="110"/>
      <c r="J50" s="109"/>
      <c r="K50" s="110"/>
      <c r="L50" s="109"/>
      <c r="M50" s="110"/>
      <c r="N50" s="109"/>
      <c r="O50" s="110"/>
      <c r="P50" s="109">
        <f t="shared" si="27"/>
        <v>0</v>
      </c>
      <c r="Q50" s="110">
        <f t="shared" si="28"/>
        <v>0</v>
      </c>
      <c r="R50" s="54">
        <f t="shared" si="29"/>
        <v>0</v>
      </c>
      <c r="S50" s="55">
        <f t="shared" si="30"/>
        <v>0</v>
      </c>
      <c r="T50" s="54">
        <f t="shared" si="31"/>
        <v>0</v>
      </c>
      <c r="U50" s="56">
        <f t="shared" si="32"/>
        <v>0</v>
      </c>
      <c r="V50" s="109" t="s">
        <v>36</v>
      </c>
      <c r="W50" s="110" t="s">
        <v>36</v>
      </c>
    </row>
    <row r="51" spans="1:23" ht="13" hidden="1" customHeight="1" x14ac:dyDescent="0.3">
      <c r="A51" s="53" t="s">
        <v>74</v>
      </c>
      <c r="B51" s="108"/>
      <c r="C51" s="108"/>
      <c r="D51" s="108"/>
      <c r="E51" s="108">
        <f t="shared" si="26"/>
        <v>0</v>
      </c>
      <c r="F51" s="109" t="s">
        <v>36</v>
      </c>
      <c r="G51" s="110" t="s">
        <v>36</v>
      </c>
      <c r="H51" s="109"/>
      <c r="I51" s="110"/>
      <c r="J51" s="109"/>
      <c r="K51" s="110"/>
      <c r="L51" s="109"/>
      <c r="M51" s="110"/>
      <c r="N51" s="109"/>
      <c r="O51" s="110"/>
      <c r="P51" s="109">
        <f t="shared" si="27"/>
        <v>0</v>
      </c>
      <c r="Q51" s="110">
        <f t="shared" si="28"/>
        <v>0</v>
      </c>
      <c r="R51" s="54">
        <f t="shared" si="29"/>
        <v>0</v>
      </c>
      <c r="S51" s="55">
        <f t="shared" si="30"/>
        <v>0</v>
      </c>
      <c r="T51" s="54">
        <f t="shared" si="31"/>
        <v>0</v>
      </c>
      <c r="U51" s="56">
        <f t="shared" si="32"/>
        <v>0</v>
      </c>
      <c r="V51" s="109" t="s">
        <v>36</v>
      </c>
      <c r="W51" s="110" t="s">
        <v>36</v>
      </c>
    </row>
    <row r="52" spans="1:23" ht="13" hidden="1" customHeight="1" x14ac:dyDescent="0.3">
      <c r="A52" s="53" t="s">
        <v>75</v>
      </c>
      <c r="B52" s="108"/>
      <c r="C52" s="108"/>
      <c r="D52" s="108"/>
      <c r="E52" s="108">
        <f t="shared" si="26"/>
        <v>0</v>
      </c>
      <c r="F52" s="109" t="s">
        <v>36</v>
      </c>
      <c r="G52" s="110" t="s">
        <v>36</v>
      </c>
      <c r="H52" s="109"/>
      <c r="I52" s="110"/>
      <c r="J52" s="109"/>
      <c r="K52" s="110"/>
      <c r="L52" s="109"/>
      <c r="M52" s="110"/>
      <c r="N52" s="109"/>
      <c r="O52" s="110"/>
      <c r="P52" s="109">
        <f t="shared" si="27"/>
        <v>0</v>
      </c>
      <c r="Q52" s="110">
        <f t="shared" si="28"/>
        <v>0</v>
      </c>
      <c r="R52" s="54">
        <f t="shared" si="29"/>
        <v>0</v>
      </c>
      <c r="S52" s="55">
        <f t="shared" si="30"/>
        <v>0</v>
      </c>
      <c r="T52" s="54">
        <f t="shared" si="31"/>
        <v>0</v>
      </c>
      <c r="U52" s="56">
        <f t="shared" si="32"/>
        <v>0</v>
      </c>
      <c r="V52" s="109" t="s">
        <v>36</v>
      </c>
      <c r="W52" s="110" t="s">
        <v>36</v>
      </c>
    </row>
    <row r="53" spans="1:23" ht="13" customHeight="1" x14ac:dyDescent="0.3">
      <c r="A53" s="53" t="s">
        <v>76</v>
      </c>
      <c r="B53" s="108"/>
      <c r="C53" s="108"/>
      <c r="D53" s="108"/>
      <c r="E53" s="108">
        <f t="shared" si="26"/>
        <v>0</v>
      </c>
      <c r="F53" s="109">
        <v>0</v>
      </c>
      <c r="G53" s="110">
        <v>0</v>
      </c>
      <c r="H53" s="109"/>
      <c r="I53" s="110"/>
      <c r="J53" s="109"/>
      <c r="K53" s="110"/>
      <c r="L53" s="109"/>
      <c r="M53" s="110"/>
      <c r="N53" s="109"/>
      <c r="O53" s="110"/>
      <c r="P53" s="109">
        <f t="shared" si="27"/>
        <v>0</v>
      </c>
      <c r="Q53" s="110">
        <f t="shared" si="28"/>
        <v>0</v>
      </c>
      <c r="R53" s="54">
        <f t="shared" si="29"/>
        <v>0</v>
      </c>
      <c r="S53" s="55">
        <f t="shared" si="30"/>
        <v>0</v>
      </c>
      <c r="T53" s="54">
        <f t="shared" si="31"/>
        <v>0</v>
      </c>
      <c r="U53" s="56">
        <f t="shared" si="32"/>
        <v>0</v>
      </c>
      <c r="V53" s="109" t="s">
        <v>36</v>
      </c>
      <c r="W53" s="110" t="s">
        <v>36</v>
      </c>
    </row>
    <row r="54" spans="1:23" ht="13" customHeight="1" x14ac:dyDescent="0.3">
      <c r="A54" s="53" t="s">
        <v>77</v>
      </c>
      <c r="B54" s="108"/>
      <c r="C54" s="108"/>
      <c r="D54" s="108"/>
      <c r="E54" s="108">
        <f t="shared" si="26"/>
        <v>0</v>
      </c>
      <c r="F54" s="109">
        <v>0</v>
      </c>
      <c r="G54" s="110">
        <v>0</v>
      </c>
      <c r="H54" s="109"/>
      <c r="I54" s="110"/>
      <c r="J54" s="109"/>
      <c r="K54" s="110"/>
      <c r="L54" s="109"/>
      <c r="M54" s="110"/>
      <c r="N54" s="109"/>
      <c r="O54" s="110"/>
      <c r="P54" s="109">
        <f t="shared" si="27"/>
        <v>0</v>
      </c>
      <c r="Q54" s="110">
        <f t="shared" si="28"/>
        <v>0</v>
      </c>
      <c r="R54" s="54">
        <f t="shared" si="29"/>
        <v>0</v>
      </c>
      <c r="S54" s="55">
        <f t="shared" si="30"/>
        <v>0</v>
      </c>
      <c r="T54" s="54">
        <f t="shared" si="31"/>
        <v>0</v>
      </c>
      <c r="U54" s="56">
        <f t="shared" si="32"/>
        <v>0</v>
      </c>
      <c r="V54" s="109" t="s">
        <v>36</v>
      </c>
      <c r="W54" s="110" t="s">
        <v>36</v>
      </c>
    </row>
    <row r="55" spans="1:23" ht="13" customHeight="1" x14ac:dyDescent="0.3">
      <c r="A55" s="57" t="s">
        <v>44</v>
      </c>
      <c r="B55" s="111">
        <f>SUM(B44:B54)</f>
        <v>0</v>
      </c>
      <c r="C55" s="111">
        <f>SUM(C44:C54)</f>
        <v>0</v>
      </c>
      <c r="D55" s="111"/>
      <c r="E55" s="111">
        <f t="shared" si="26"/>
        <v>0</v>
      </c>
      <c r="F55" s="112">
        <f t="shared" ref="F55:O55" si="33">SUM(F44:F54)</f>
        <v>0</v>
      </c>
      <c r="G55" s="113">
        <f t="shared" si="33"/>
        <v>0</v>
      </c>
      <c r="H55" s="112">
        <f t="shared" si="33"/>
        <v>0</v>
      </c>
      <c r="I55" s="113">
        <f t="shared" si="33"/>
        <v>0</v>
      </c>
      <c r="J55" s="112">
        <f t="shared" si="33"/>
        <v>0</v>
      </c>
      <c r="K55" s="113">
        <f t="shared" si="33"/>
        <v>0</v>
      </c>
      <c r="L55" s="112">
        <f t="shared" si="33"/>
        <v>0</v>
      </c>
      <c r="M55" s="113">
        <f t="shared" si="33"/>
        <v>0</v>
      </c>
      <c r="N55" s="112">
        <f t="shared" si="33"/>
        <v>0</v>
      </c>
      <c r="O55" s="113">
        <f t="shared" si="33"/>
        <v>0</v>
      </c>
      <c r="P55" s="112">
        <f t="shared" si="27"/>
        <v>0</v>
      </c>
      <c r="Q55" s="113">
        <f t="shared" si="28"/>
        <v>0</v>
      </c>
      <c r="R55" s="58">
        <f t="shared" si="29"/>
        <v>0</v>
      </c>
      <c r="S55" s="59">
        <f t="shared" si="30"/>
        <v>0</v>
      </c>
      <c r="T55" s="58">
        <f>IF((+$E45+$E47+$E49+$E50+$E53) =0,0,(P55   /(+$E45+$E47+$E49+$E50+$E53) )*100)</f>
        <v>0</v>
      </c>
      <c r="U55" s="60">
        <f>IF((+$E45+$E47+$E49+$E50+$E53) =0,0,(Q55   /(+$E45+$E47+$E49+$E50+$E53) )*100)</f>
        <v>0</v>
      </c>
      <c r="V55" s="112" t="s">
        <v>36</v>
      </c>
      <c r="W55" s="113" t="s">
        <v>36</v>
      </c>
    </row>
    <row r="56" spans="1:23" ht="13" customHeight="1" x14ac:dyDescent="0.3">
      <c r="A56" s="46" t="s">
        <v>78</v>
      </c>
      <c r="B56" s="114" t="s">
        <v>1</v>
      </c>
      <c r="C56" s="114"/>
      <c r="D56" s="114"/>
      <c r="E56" s="114"/>
      <c r="F56" s="115"/>
      <c r="G56" s="116"/>
      <c r="H56" s="115"/>
      <c r="I56" s="116"/>
      <c r="J56" s="115"/>
      <c r="K56" s="116"/>
      <c r="L56" s="115"/>
      <c r="M56" s="116"/>
      <c r="N56" s="115"/>
      <c r="O56" s="116"/>
      <c r="P56" s="115"/>
      <c r="Q56" s="116"/>
      <c r="R56" s="50"/>
      <c r="S56" s="51"/>
      <c r="T56" s="50"/>
      <c r="U56" s="52"/>
      <c r="V56" s="115"/>
      <c r="W56" s="116"/>
    </row>
    <row r="57" spans="1:23" ht="13" hidden="1" customHeight="1" x14ac:dyDescent="0.3">
      <c r="A57" s="61" t="s">
        <v>79</v>
      </c>
      <c r="B57" s="108"/>
      <c r="C57" s="108"/>
      <c r="D57" s="108"/>
      <c r="E57" s="108">
        <f>$B57      +$C57      +$D57</f>
        <v>0</v>
      </c>
      <c r="F57" s="109" t="s">
        <v>36</v>
      </c>
      <c r="G57" s="110" t="s">
        <v>36</v>
      </c>
      <c r="H57" s="109"/>
      <c r="I57" s="110"/>
      <c r="J57" s="109"/>
      <c r="K57" s="110"/>
      <c r="L57" s="109"/>
      <c r="M57" s="110"/>
      <c r="N57" s="109"/>
      <c r="O57" s="110"/>
      <c r="P57" s="109">
        <f>$H57      +$J57      +$L57      +$N57</f>
        <v>0</v>
      </c>
      <c r="Q57" s="110">
        <f>$I57      +$K57      +$M57      +$O57</f>
        <v>0</v>
      </c>
      <c r="R57" s="54">
        <f>IF(($H57      =0),0,((($J57      -$H57      )/$H57      )*100))</f>
        <v>0</v>
      </c>
      <c r="S57" s="55">
        <f>IF(($I57      =0),0,((($K57      -$I57      )/$I57      )*100))</f>
        <v>0</v>
      </c>
      <c r="T57" s="54">
        <f>IF(($E57      =0),0,(($P57      /$E57      )*100))</f>
        <v>0</v>
      </c>
      <c r="U57" s="56">
        <f>IF(($E57      =0),0,(($Q57      /$E57      )*100))</f>
        <v>0</v>
      </c>
      <c r="V57" s="109" t="s">
        <v>36</v>
      </c>
      <c r="W57" s="110" t="s">
        <v>36</v>
      </c>
    </row>
    <row r="58" spans="1:23" ht="13" hidden="1" customHeight="1" x14ac:dyDescent="0.3">
      <c r="A58" s="61" t="s">
        <v>80</v>
      </c>
      <c r="B58" s="108"/>
      <c r="C58" s="108"/>
      <c r="D58" s="108"/>
      <c r="E58" s="108">
        <f>$B58      +$C58      +$D58</f>
        <v>0</v>
      </c>
      <c r="F58" s="109" t="s">
        <v>36</v>
      </c>
      <c r="G58" s="110" t="s">
        <v>36</v>
      </c>
      <c r="H58" s="109"/>
      <c r="I58" s="110"/>
      <c r="J58" s="109"/>
      <c r="K58" s="110"/>
      <c r="L58" s="109"/>
      <c r="M58" s="110"/>
      <c r="N58" s="109"/>
      <c r="O58" s="110"/>
      <c r="P58" s="109">
        <f>$H58      +$J58      +$L58      +$N58</f>
        <v>0</v>
      </c>
      <c r="Q58" s="110">
        <f>$I58      +$K58      +$M58      +$O58</f>
        <v>0</v>
      </c>
      <c r="R58" s="54">
        <f>IF(($H58      =0),0,((($J58      -$H58      )/$H58      )*100))</f>
        <v>0</v>
      </c>
      <c r="S58" s="55">
        <f>IF(($I58      =0),0,((($K58      -$I58      )/$I58      )*100))</f>
        <v>0</v>
      </c>
      <c r="T58" s="54">
        <f>IF(($E58      =0),0,(($P58      /$E58      )*100))</f>
        <v>0</v>
      </c>
      <c r="U58" s="56">
        <f>IF(($E58      =0),0,(($Q58      /$E58      )*100))</f>
        <v>0</v>
      </c>
      <c r="V58" s="109" t="s">
        <v>36</v>
      </c>
      <c r="W58" s="110" t="s">
        <v>36</v>
      </c>
    </row>
    <row r="59" spans="1:23" ht="13" hidden="1" customHeight="1" x14ac:dyDescent="0.3">
      <c r="A59" s="61" t="s">
        <v>81</v>
      </c>
      <c r="B59" s="108"/>
      <c r="C59" s="108"/>
      <c r="D59" s="108"/>
      <c r="E59" s="108">
        <f>$B59      +$C59      +$D59</f>
        <v>0</v>
      </c>
      <c r="F59" s="109" t="s">
        <v>36</v>
      </c>
      <c r="G59" s="110" t="s">
        <v>36</v>
      </c>
      <c r="H59" s="109"/>
      <c r="I59" s="110"/>
      <c r="J59" s="109"/>
      <c r="K59" s="110"/>
      <c r="L59" s="109"/>
      <c r="M59" s="110"/>
      <c r="N59" s="109"/>
      <c r="O59" s="110"/>
      <c r="P59" s="109">
        <f>$H59      +$J59      +$L59      +$N59</f>
        <v>0</v>
      </c>
      <c r="Q59" s="110">
        <f>$I59      +$K59      +$M59      +$O59</f>
        <v>0</v>
      </c>
      <c r="R59" s="54">
        <f>IF(($H59      =0),0,((($J59      -$H59      )/$H59      )*100))</f>
        <v>0</v>
      </c>
      <c r="S59" s="55">
        <f>IF(($I59      =0),0,((($K59      -$I59      )/$I59      )*100))</f>
        <v>0</v>
      </c>
      <c r="T59" s="54">
        <f>IF(($E59      =0),0,(($P59      /$E59      )*100))</f>
        <v>0</v>
      </c>
      <c r="U59" s="56">
        <f>IF(($E59      =0),0,(($Q59      /$E59      )*100))</f>
        <v>0</v>
      </c>
      <c r="V59" s="109" t="s">
        <v>36</v>
      </c>
      <c r="W59" s="110" t="s">
        <v>36</v>
      </c>
    </row>
    <row r="60" spans="1:23" ht="13" hidden="1" customHeight="1" x14ac:dyDescent="0.3">
      <c r="A60" s="53" t="s">
        <v>82</v>
      </c>
      <c r="B60" s="108"/>
      <c r="C60" s="108"/>
      <c r="D60" s="108"/>
      <c r="E60" s="108">
        <f>$B60      +$C60      +$D60</f>
        <v>0</v>
      </c>
      <c r="F60" s="109" t="s">
        <v>36</v>
      </c>
      <c r="G60" s="110" t="s">
        <v>36</v>
      </c>
      <c r="H60" s="109"/>
      <c r="I60" s="110"/>
      <c r="J60" s="109"/>
      <c r="K60" s="110"/>
      <c r="L60" s="109"/>
      <c r="M60" s="110"/>
      <c r="N60" s="109"/>
      <c r="O60" s="110"/>
      <c r="P60" s="109">
        <f>$H60      +$J60      +$L60      +$N60</f>
        <v>0</v>
      </c>
      <c r="Q60" s="110">
        <f>$I60      +$K60      +$M60      +$O60</f>
        <v>0</v>
      </c>
      <c r="R60" s="54">
        <f>IF(($H60      =0),0,((($J60      -$H60      )/$H60      )*100))</f>
        <v>0</v>
      </c>
      <c r="S60" s="55">
        <f>IF(($I60      =0),0,((($K60      -$I60      )/$I60      )*100))</f>
        <v>0</v>
      </c>
      <c r="T60" s="54">
        <f>IF(($E60      =0),0,(($P60      /$E60      )*100))</f>
        <v>0</v>
      </c>
      <c r="U60" s="56">
        <f>IF(($E60      =0),0,(($Q60      /$E60      )*100))</f>
        <v>0</v>
      </c>
      <c r="V60" s="109" t="s">
        <v>36</v>
      </c>
      <c r="W60" s="110" t="s">
        <v>36</v>
      </c>
    </row>
    <row r="61" spans="1:23" ht="13" customHeight="1" x14ac:dyDescent="0.3">
      <c r="A61" s="62" t="s">
        <v>44</v>
      </c>
      <c r="B61" s="117">
        <f>SUM(B57:B60)</f>
        <v>0</v>
      </c>
      <c r="C61" s="117">
        <f>SUM(C57:C60)</f>
        <v>0</v>
      </c>
      <c r="D61" s="117"/>
      <c r="E61" s="117">
        <f>$B61      +$C61      +$D61</f>
        <v>0</v>
      </c>
      <c r="F61" s="118" t="s">
        <v>36</v>
      </c>
      <c r="G61" s="119" t="s">
        <v>36</v>
      </c>
      <c r="H61" s="118">
        <f t="shared" ref="H61:O61" si="34">SUM(H57:H60)</f>
        <v>0</v>
      </c>
      <c r="I61" s="119">
        <f t="shared" si="34"/>
        <v>0</v>
      </c>
      <c r="J61" s="118">
        <f t="shared" si="34"/>
        <v>0</v>
      </c>
      <c r="K61" s="119">
        <f t="shared" si="34"/>
        <v>0</v>
      </c>
      <c r="L61" s="118">
        <f t="shared" si="34"/>
        <v>0</v>
      </c>
      <c r="M61" s="119">
        <f t="shared" si="34"/>
        <v>0</v>
      </c>
      <c r="N61" s="118">
        <f t="shared" si="34"/>
        <v>0</v>
      </c>
      <c r="O61" s="119">
        <f t="shared" si="34"/>
        <v>0</v>
      </c>
      <c r="P61" s="118">
        <f>$H61      +$J61      +$L61      +$N61</f>
        <v>0</v>
      </c>
      <c r="Q61" s="119">
        <f>$I61      +$K61      +$M61      +$O61</f>
        <v>0</v>
      </c>
      <c r="R61" s="63">
        <f>IF(($H61      =0),0,((($J61      -$H61      )/$H61      )*100))</f>
        <v>0</v>
      </c>
      <c r="S61" s="64">
        <f>IF(($I61      =0),0,((($K61      -$I61      )/$I61      )*100))</f>
        <v>0</v>
      </c>
      <c r="T61" s="63">
        <f>IF($E61   =0,0,($P61   /$E61   )*100)</f>
        <v>0</v>
      </c>
      <c r="U61" s="65">
        <f>IF($E61   =0,0,($Q61   /$E61   )*100)</f>
        <v>0</v>
      </c>
      <c r="V61" s="118" t="s">
        <v>36</v>
      </c>
      <c r="W61" s="119" t="s">
        <v>36</v>
      </c>
    </row>
    <row r="62" spans="1:23" ht="13" customHeight="1" x14ac:dyDescent="0.3">
      <c r="A62" s="46" t="s">
        <v>83</v>
      </c>
      <c r="B62" s="114" t="s">
        <v>1</v>
      </c>
      <c r="C62" s="114"/>
      <c r="D62" s="114"/>
      <c r="E62" s="114"/>
      <c r="F62" s="115"/>
      <c r="G62" s="116"/>
      <c r="H62" s="115"/>
      <c r="I62" s="116"/>
      <c r="J62" s="115"/>
      <c r="K62" s="116"/>
      <c r="L62" s="115"/>
      <c r="M62" s="116"/>
      <c r="N62" s="115"/>
      <c r="O62" s="116"/>
      <c r="P62" s="115"/>
      <c r="Q62" s="116"/>
      <c r="R62" s="50"/>
      <c r="S62" s="51"/>
      <c r="T62" s="50"/>
      <c r="U62" s="52"/>
      <c r="V62" s="115"/>
      <c r="W62" s="116"/>
    </row>
    <row r="63" spans="1:23" ht="13" hidden="1" customHeight="1" x14ac:dyDescent="0.3">
      <c r="A63" s="53" t="s">
        <v>84</v>
      </c>
      <c r="B63" s="108"/>
      <c r="C63" s="108"/>
      <c r="D63" s="108"/>
      <c r="E63" s="108">
        <f t="shared" ref="E63:E69" si="35">$B63      +$C63      +$D63</f>
        <v>0</v>
      </c>
      <c r="F63" s="109" t="s">
        <v>36</v>
      </c>
      <c r="G63" s="110" t="s">
        <v>36</v>
      </c>
      <c r="H63" s="109"/>
      <c r="I63" s="110"/>
      <c r="J63" s="109"/>
      <c r="K63" s="110"/>
      <c r="L63" s="109"/>
      <c r="M63" s="110"/>
      <c r="N63" s="109"/>
      <c r="O63" s="110"/>
      <c r="P63" s="109">
        <f t="shared" ref="P63:P69" si="36">$H63      +$J63      +$L63      +$N63</f>
        <v>0</v>
      </c>
      <c r="Q63" s="110">
        <f t="shared" ref="Q63:Q69" si="37">$I63      +$K63      +$M63      +$O63</f>
        <v>0</v>
      </c>
      <c r="R63" s="54">
        <f t="shared" ref="R63:R69" si="38">IF(($H63      =0),0,((($J63      -$H63      )/$H63      )*100))</f>
        <v>0</v>
      </c>
      <c r="S63" s="55">
        <f t="shared" ref="S63:S69" si="39">IF(($I63      =0),0,((($K63      -$I63      )/$I63      )*100))</f>
        <v>0</v>
      </c>
      <c r="T63" s="54">
        <f t="shared" ref="T63:T67" si="40">IF(($E63      =0),0,(($P63      /$E63      )*100))</f>
        <v>0</v>
      </c>
      <c r="U63" s="56">
        <f t="shared" ref="U63:U67" si="41">IF(($E63      =0),0,(($Q63      /$E63      )*100))</f>
        <v>0</v>
      </c>
      <c r="V63" s="109" t="s">
        <v>36</v>
      </c>
      <c r="W63" s="110" t="s">
        <v>36</v>
      </c>
    </row>
    <row r="64" spans="1:23" ht="13" hidden="1" customHeight="1" x14ac:dyDescent="0.3">
      <c r="A64" s="53" t="s">
        <v>85</v>
      </c>
      <c r="B64" s="108"/>
      <c r="C64" s="108"/>
      <c r="D64" s="108"/>
      <c r="E64" s="108">
        <f t="shared" si="35"/>
        <v>0</v>
      </c>
      <c r="F64" s="109" t="s">
        <v>36</v>
      </c>
      <c r="G64" s="110" t="s">
        <v>36</v>
      </c>
      <c r="H64" s="109"/>
      <c r="I64" s="110"/>
      <c r="J64" s="109"/>
      <c r="K64" s="110"/>
      <c r="L64" s="109"/>
      <c r="M64" s="110"/>
      <c r="N64" s="109"/>
      <c r="O64" s="110"/>
      <c r="P64" s="109">
        <f t="shared" si="36"/>
        <v>0</v>
      </c>
      <c r="Q64" s="110">
        <f t="shared" si="37"/>
        <v>0</v>
      </c>
      <c r="R64" s="54">
        <f t="shared" si="38"/>
        <v>0</v>
      </c>
      <c r="S64" s="55">
        <f t="shared" si="39"/>
        <v>0</v>
      </c>
      <c r="T64" s="54">
        <f t="shared" si="40"/>
        <v>0</v>
      </c>
      <c r="U64" s="56">
        <f t="shared" si="41"/>
        <v>0</v>
      </c>
      <c r="V64" s="109" t="s">
        <v>36</v>
      </c>
      <c r="W64" s="110" t="s">
        <v>36</v>
      </c>
    </row>
    <row r="65" spans="1:23" ht="13" hidden="1" customHeight="1" x14ac:dyDescent="0.3">
      <c r="A65" s="53" t="s">
        <v>86</v>
      </c>
      <c r="B65" s="108"/>
      <c r="C65" s="108"/>
      <c r="D65" s="108"/>
      <c r="E65" s="108">
        <f t="shared" si="35"/>
        <v>0</v>
      </c>
      <c r="F65" s="109" t="s">
        <v>36</v>
      </c>
      <c r="G65" s="110" t="s">
        <v>36</v>
      </c>
      <c r="H65" s="109"/>
      <c r="I65" s="110"/>
      <c r="J65" s="109"/>
      <c r="K65" s="110"/>
      <c r="L65" s="109"/>
      <c r="M65" s="110"/>
      <c r="N65" s="109"/>
      <c r="O65" s="110"/>
      <c r="P65" s="109">
        <f t="shared" si="36"/>
        <v>0</v>
      </c>
      <c r="Q65" s="110">
        <f t="shared" si="37"/>
        <v>0</v>
      </c>
      <c r="R65" s="54">
        <f t="shared" si="38"/>
        <v>0</v>
      </c>
      <c r="S65" s="55">
        <f t="shared" si="39"/>
        <v>0</v>
      </c>
      <c r="T65" s="54">
        <f t="shared" si="40"/>
        <v>0</v>
      </c>
      <c r="U65" s="56">
        <f t="shared" si="41"/>
        <v>0</v>
      </c>
      <c r="V65" s="109" t="s">
        <v>36</v>
      </c>
      <c r="W65" s="110" t="s">
        <v>36</v>
      </c>
    </row>
    <row r="66" spans="1:23" ht="13" customHeight="1" x14ac:dyDescent="0.3">
      <c r="A66" s="53" t="s">
        <v>87</v>
      </c>
      <c r="B66" s="108"/>
      <c r="C66" s="108"/>
      <c r="D66" s="108"/>
      <c r="E66" s="108">
        <f t="shared" si="35"/>
        <v>0</v>
      </c>
      <c r="F66" s="109" t="s">
        <v>36</v>
      </c>
      <c r="G66" s="110" t="s">
        <v>36</v>
      </c>
      <c r="H66" s="109"/>
      <c r="I66" s="110"/>
      <c r="J66" s="109"/>
      <c r="K66" s="110"/>
      <c r="L66" s="109"/>
      <c r="M66" s="110"/>
      <c r="N66" s="109"/>
      <c r="O66" s="110"/>
      <c r="P66" s="109">
        <f t="shared" si="36"/>
        <v>0</v>
      </c>
      <c r="Q66" s="110">
        <f t="shared" si="37"/>
        <v>0</v>
      </c>
      <c r="R66" s="54">
        <f t="shared" si="38"/>
        <v>0</v>
      </c>
      <c r="S66" s="55">
        <f t="shared" si="39"/>
        <v>0</v>
      </c>
      <c r="T66" s="54">
        <f t="shared" si="40"/>
        <v>0</v>
      </c>
      <c r="U66" s="56">
        <f t="shared" si="41"/>
        <v>0</v>
      </c>
      <c r="V66" s="109" t="s">
        <v>36</v>
      </c>
      <c r="W66" s="110" t="s">
        <v>36</v>
      </c>
    </row>
    <row r="67" spans="1:23" ht="13" customHeight="1" x14ac:dyDescent="0.3">
      <c r="A67" s="53" t="s">
        <v>88</v>
      </c>
      <c r="B67" s="108"/>
      <c r="C67" s="108"/>
      <c r="D67" s="108"/>
      <c r="E67" s="108">
        <f t="shared" si="35"/>
        <v>0</v>
      </c>
      <c r="F67" s="109">
        <v>0</v>
      </c>
      <c r="G67" s="110">
        <v>0</v>
      </c>
      <c r="H67" s="109"/>
      <c r="I67" s="110"/>
      <c r="J67" s="109"/>
      <c r="K67" s="110"/>
      <c r="L67" s="109"/>
      <c r="M67" s="110"/>
      <c r="N67" s="109"/>
      <c r="O67" s="110"/>
      <c r="P67" s="109">
        <f t="shared" si="36"/>
        <v>0</v>
      </c>
      <c r="Q67" s="110">
        <f t="shared" si="37"/>
        <v>0</v>
      </c>
      <c r="R67" s="54">
        <f t="shared" si="38"/>
        <v>0</v>
      </c>
      <c r="S67" s="55">
        <f t="shared" si="39"/>
        <v>0</v>
      </c>
      <c r="T67" s="54">
        <f t="shared" si="40"/>
        <v>0</v>
      </c>
      <c r="U67" s="56">
        <f t="shared" si="41"/>
        <v>0</v>
      </c>
      <c r="V67" s="109" t="s">
        <v>36</v>
      </c>
      <c r="W67" s="110" t="s">
        <v>36</v>
      </c>
    </row>
    <row r="68" spans="1:23" ht="13" customHeight="1" x14ac:dyDescent="0.3">
      <c r="A68" s="57" t="s">
        <v>44</v>
      </c>
      <c r="B68" s="111">
        <f>SUM(B63:B67)</f>
        <v>0</v>
      </c>
      <c r="C68" s="111">
        <f>SUM(C63:C67)</f>
        <v>0</v>
      </c>
      <c r="D68" s="111"/>
      <c r="E68" s="111">
        <f t="shared" si="35"/>
        <v>0</v>
      </c>
      <c r="F68" s="112">
        <f t="shared" ref="F68:O68" si="42">SUM(F63:F67)</f>
        <v>0</v>
      </c>
      <c r="G68" s="113">
        <f t="shared" si="42"/>
        <v>0</v>
      </c>
      <c r="H68" s="112">
        <f t="shared" si="42"/>
        <v>0</v>
      </c>
      <c r="I68" s="113">
        <f t="shared" si="42"/>
        <v>0</v>
      </c>
      <c r="J68" s="112">
        <f t="shared" si="42"/>
        <v>0</v>
      </c>
      <c r="K68" s="113">
        <f t="shared" si="42"/>
        <v>0</v>
      </c>
      <c r="L68" s="112">
        <f t="shared" si="42"/>
        <v>0</v>
      </c>
      <c r="M68" s="113">
        <f t="shared" si="42"/>
        <v>0</v>
      </c>
      <c r="N68" s="112">
        <f t="shared" si="42"/>
        <v>0</v>
      </c>
      <c r="O68" s="113">
        <f t="shared" si="42"/>
        <v>0</v>
      </c>
      <c r="P68" s="112">
        <f t="shared" si="36"/>
        <v>0</v>
      </c>
      <c r="Q68" s="113">
        <f t="shared" si="37"/>
        <v>0</v>
      </c>
      <c r="R68" s="58">
        <f t="shared" si="38"/>
        <v>0</v>
      </c>
      <c r="S68" s="59">
        <f t="shared" si="39"/>
        <v>0</v>
      </c>
      <c r="T68" s="58">
        <f>IF((+$E63+$E65+$E66++$E67) =0,0,(P68   /(+$E63+$E65+$E66+$E67) )*100)</f>
        <v>0</v>
      </c>
      <c r="U68" s="60">
        <f>IF((+$E63+$E65+$E67) =0,0,(Q68  /(+$E63+$E65+$E67) )*100)</f>
        <v>0</v>
      </c>
      <c r="V68" s="112" t="s">
        <v>36</v>
      </c>
      <c r="W68" s="113" t="s">
        <v>36</v>
      </c>
    </row>
    <row r="69" spans="1:23" ht="13" customHeight="1" x14ac:dyDescent="0.3">
      <c r="A69" s="66" t="s">
        <v>89</v>
      </c>
      <c r="B69" s="120">
        <f>SUM(B9:B16,B19:B25,B28:B31,B34,B37:B41,B44:B54,B57:B60,B63:B67)</f>
        <v>48594000</v>
      </c>
      <c r="C69" s="120">
        <f>SUM(C9:C16,C19:C25,C28:C31,C34,C37:C41,C44:C54,C57:C60,C63:C67)</f>
        <v>0</v>
      </c>
      <c r="D69" s="120"/>
      <c r="E69" s="120">
        <f t="shared" si="35"/>
        <v>48594000</v>
      </c>
      <c r="F69" s="121">
        <f t="shared" ref="F69:O69" si="43">SUM(F9:F16,F19:F25,F28:F31,F34,F37:F41,F44:F54,F57:F60,F63:F67)</f>
        <v>48530000</v>
      </c>
      <c r="G69" s="122">
        <f t="shared" si="43"/>
        <v>31876000</v>
      </c>
      <c r="H69" s="121">
        <f t="shared" si="43"/>
        <v>18834000</v>
      </c>
      <c r="I69" s="122">
        <f t="shared" si="43"/>
        <v>4296376</v>
      </c>
      <c r="J69" s="121">
        <f t="shared" si="43"/>
        <v>5917000</v>
      </c>
      <c r="K69" s="122">
        <f t="shared" si="43"/>
        <v>20349138</v>
      </c>
      <c r="L69" s="121">
        <f t="shared" si="43"/>
        <v>0</v>
      </c>
      <c r="M69" s="122">
        <f t="shared" si="43"/>
        <v>0</v>
      </c>
      <c r="N69" s="121">
        <f t="shared" si="43"/>
        <v>0</v>
      </c>
      <c r="O69" s="122">
        <f t="shared" si="43"/>
        <v>0</v>
      </c>
      <c r="P69" s="121">
        <f t="shared" si="36"/>
        <v>24751000</v>
      </c>
      <c r="Q69" s="122">
        <f t="shared" si="37"/>
        <v>24645514</v>
      </c>
      <c r="R69" s="67">
        <f t="shared" si="38"/>
        <v>-68.583412976531804</v>
      </c>
      <c r="S69" s="68">
        <f t="shared" si="39"/>
        <v>373.63494256554827</v>
      </c>
      <c r="T69" s="67">
        <f>IF((+$E9+$E10+$E11+$E12+$E13+$E14+$E19+$E20+$E22+$E23+$E24+$E28+$E29+$E30+$E31+$E34+$E37+$E40+$E45+$E47+$E49+$E50+$E53+$E57+$E58+$E59+$E60+$E63+$E65+$E66+$E67)=0,0,(P69/(+$E9+$E10+$E11+$E12+$E13+$E14+$E19+$E20+$E22+$E23+$E24+$E28+$E29+$E30+$E31+$E34+$E37+$E40+$E45+$E47+$E49+$E50+$E53+$E57+$E58+$E59+$E60+$E63+$E65+$E66+$E67)*100))</f>
        <v>51.676549189911483</v>
      </c>
      <c r="U69" s="67">
        <f>IF((+$E9+$E10+$E11+$E12+$E13+$E14+$E19+$E20+$E22+$E23+$E24+$E28+$E29+$E30+$E31+$E34+$E37+$E40+$E45+$E47+$E49+$E50+$E53+$E57+$E58+$E59+$E60+$E63+$E65+$E66+$E67)=0,0,(Q69/(+$E9+$E10+$E11+$E12+$E13+$E14+$E19+$E20+$E22+$E23+$E24+$E28+$E29+$E30+$E31+$E34+$E37+$E40+$E45+$E47+$E49+$E50+$E53+$E57+$E58+$E59+$E60+$E63+$E65+$E66+$E67)*100))</f>
        <v>51.456309503925169</v>
      </c>
      <c r="V69" s="121" t="s">
        <v>36</v>
      </c>
      <c r="W69" s="122" t="s">
        <v>36</v>
      </c>
    </row>
    <row r="70" spans="1:23" ht="13" customHeight="1" x14ac:dyDescent="0.3">
      <c r="A70" s="46" t="s">
        <v>45</v>
      </c>
      <c r="B70" s="114" t="s">
        <v>1</v>
      </c>
      <c r="C70" s="114"/>
      <c r="D70" s="114"/>
      <c r="E70" s="114"/>
      <c r="F70" s="115"/>
      <c r="G70" s="116"/>
      <c r="H70" s="115"/>
      <c r="I70" s="116"/>
      <c r="J70" s="115"/>
      <c r="K70" s="116"/>
      <c r="L70" s="115"/>
      <c r="M70" s="116"/>
      <c r="N70" s="115"/>
      <c r="O70" s="116"/>
      <c r="P70" s="115"/>
      <c r="Q70" s="116"/>
      <c r="R70" s="50"/>
      <c r="S70" s="51"/>
      <c r="T70" s="50"/>
      <c r="U70" s="52"/>
      <c r="V70" s="115"/>
      <c r="W70" s="116"/>
    </row>
    <row r="71" spans="1:23" s="70" customFormat="1" ht="13" customHeight="1" x14ac:dyDescent="0.3">
      <c r="A71" s="69" t="s">
        <v>90</v>
      </c>
      <c r="B71" s="108">
        <v>47735000</v>
      </c>
      <c r="C71" s="108"/>
      <c r="D71" s="108"/>
      <c r="E71" s="108">
        <f>$B71      +$C71      +$D71</f>
        <v>47735000</v>
      </c>
      <c r="F71" s="109">
        <v>47735000</v>
      </c>
      <c r="G71" s="110">
        <v>30500000</v>
      </c>
      <c r="H71" s="109">
        <v>2752000</v>
      </c>
      <c r="I71" s="110">
        <v>2609988</v>
      </c>
      <c r="J71" s="109">
        <v>14748000</v>
      </c>
      <c r="K71" s="110">
        <v>19823793</v>
      </c>
      <c r="L71" s="109"/>
      <c r="M71" s="110"/>
      <c r="N71" s="109"/>
      <c r="O71" s="110"/>
      <c r="P71" s="109">
        <f>$H71      +$J71      +$L71      +$N71</f>
        <v>17500000</v>
      </c>
      <c r="Q71" s="110">
        <f>$I71      +$K71      +$M71      +$O71</f>
        <v>22433781</v>
      </c>
      <c r="R71" s="54">
        <f>IF(($H71      =0),0,((($J71      -$H71      )/$H71      )*100))</f>
        <v>435.9011627906977</v>
      </c>
      <c r="S71" s="55">
        <f>IF(($I71      =0),0,((($K71      -$I71      )/$I71      )*100))</f>
        <v>659.53579096915394</v>
      </c>
      <c r="T71" s="54">
        <f>IF(($E71      =0),0,(($P71      /$E71      )*100))</f>
        <v>36.660731119723472</v>
      </c>
      <c r="U71" s="56">
        <f>IF(($E71      =0),0,(($Q71      /$E71      )*100))</f>
        <v>46.996503613700639</v>
      </c>
      <c r="V71" s="109" t="s">
        <v>36</v>
      </c>
      <c r="W71" s="110" t="s">
        <v>36</v>
      </c>
    </row>
    <row r="72" spans="1:23" s="70" customFormat="1" ht="13" customHeight="1" x14ac:dyDescent="0.3">
      <c r="A72" s="69" t="s">
        <v>91</v>
      </c>
      <c r="B72" s="108"/>
      <c r="C72" s="108"/>
      <c r="D72" s="108"/>
      <c r="E72" s="108">
        <f>$B72      +$C72      +$D72</f>
        <v>0</v>
      </c>
      <c r="F72" s="109">
        <v>0</v>
      </c>
      <c r="G72" s="110">
        <v>0</v>
      </c>
      <c r="H72" s="109"/>
      <c r="I72" s="110"/>
      <c r="J72" s="109"/>
      <c r="K72" s="110"/>
      <c r="L72" s="109"/>
      <c r="M72" s="110"/>
      <c r="N72" s="109"/>
      <c r="O72" s="110"/>
      <c r="P72" s="109">
        <f>$H72      +$J72      +$L72      +$N72</f>
        <v>0</v>
      </c>
      <c r="Q72" s="110">
        <f>$I72      +$K72      +$M72      +$O72</f>
        <v>0</v>
      </c>
      <c r="R72" s="54">
        <f>IF(($H72      =0),0,((($J72      -$H72      )/$H72      )*100))</f>
        <v>0</v>
      </c>
      <c r="S72" s="55">
        <f>IF(($I72      =0),0,((($K72      -$I72      )/$I72      )*100))</f>
        <v>0</v>
      </c>
      <c r="T72" s="54">
        <f>IF(($E72      =0),0,(($P72      /$E72      )*100))</f>
        <v>0</v>
      </c>
      <c r="U72" s="56">
        <f>IF(($E72      =0),0,(($Q72      /$E72      )*100))</f>
        <v>0</v>
      </c>
      <c r="V72" s="109" t="s">
        <v>36</v>
      </c>
      <c r="W72" s="110" t="s">
        <v>36</v>
      </c>
    </row>
    <row r="73" spans="1:23" ht="13" customHeight="1" x14ac:dyDescent="0.3">
      <c r="A73" s="62" t="s">
        <v>44</v>
      </c>
      <c r="B73" s="117">
        <f>SUM(B71:B72)</f>
        <v>47735000</v>
      </c>
      <c r="C73" s="117">
        <f>SUM(C71:C72)</f>
        <v>0</v>
      </c>
      <c r="D73" s="117"/>
      <c r="E73" s="117">
        <f>$B73      +$C73      +$D73</f>
        <v>47735000</v>
      </c>
      <c r="F73" s="118">
        <f t="shared" ref="F73:O73" si="44">SUM(F71:F72)</f>
        <v>47735000</v>
      </c>
      <c r="G73" s="119">
        <f t="shared" si="44"/>
        <v>30500000</v>
      </c>
      <c r="H73" s="118">
        <f t="shared" si="44"/>
        <v>2752000</v>
      </c>
      <c r="I73" s="119">
        <f t="shared" si="44"/>
        <v>2609988</v>
      </c>
      <c r="J73" s="118">
        <f t="shared" si="44"/>
        <v>14748000</v>
      </c>
      <c r="K73" s="119">
        <f t="shared" si="44"/>
        <v>19823793</v>
      </c>
      <c r="L73" s="118">
        <f t="shared" si="44"/>
        <v>0</v>
      </c>
      <c r="M73" s="119">
        <f t="shared" si="44"/>
        <v>0</v>
      </c>
      <c r="N73" s="118">
        <f t="shared" si="44"/>
        <v>0</v>
      </c>
      <c r="O73" s="119">
        <f t="shared" si="44"/>
        <v>0</v>
      </c>
      <c r="P73" s="118">
        <f>$H73      +$J73      +$L73      +$N73</f>
        <v>17500000</v>
      </c>
      <c r="Q73" s="119">
        <f>$I73      +$K73      +$M73      +$O73</f>
        <v>22433781</v>
      </c>
      <c r="R73" s="63">
        <f>IF(($H73      =0),0,((($J73      -$H73      )/$H73      )*100))</f>
        <v>435.9011627906977</v>
      </c>
      <c r="S73" s="64">
        <f>IF(($I73      =0),0,((($K73      -$I73      )/$I73      )*100))</f>
        <v>659.53579096915394</v>
      </c>
      <c r="T73" s="63">
        <f>IF(($E71      =0),0,(($P71      /$E71      )*100))</f>
        <v>36.660731119723472</v>
      </c>
      <c r="U73" s="65">
        <f>IF($E71   =0,0,($Q71   /$E71 )*100)</f>
        <v>46.996503613700639</v>
      </c>
      <c r="V73" s="118" t="s">
        <v>36</v>
      </c>
      <c r="W73" s="119" t="s">
        <v>36</v>
      </c>
    </row>
    <row r="74" spans="1:23" ht="13" customHeight="1" x14ac:dyDescent="0.3">
      <c r="A74" s="66" t="s">
        <v>89</v>
      </c>
      <c r="B74" s="120">
        <f>SUM(B71:B72)</f>
        <v>47735000</v>
      </c>
      <c r="C74" s="120">
        <f>SUM(C71:C72)</f>
        <v>0</v>
      </c>
      <c r="D74" s="120"/>
      <c r="E74" s="120">
        <f>$B74      +$C74      +$D74</f>
        <v>47735000</v>
      </c>
      <c r="F74" s="121">
        <f t="shared" ref="F74:O74" si="45">SUM(F71:F72)</f>
        <v>47735000</v>
      </c>
      <c r="G74" s="122">
        <f t="shared" si="45"/>
        <v>30500000</v>
      </c>
      <c r="H74" s="121">
        <f t="shared" si="45"/>
        <v>2752000</v>
      </c>
      <c r="I74" s="122">
        <f t="shared" si="45"/>
        <v>2609988</v>
      </c>
      <c r="J74" s="121">
        <f t="shared" si="45"/>
        <v>14748000</v>
      </c>
      <c r="K74" s="122">
        <f t="shared" si="45"/>
        <v>19823793</v>
      </c>
      <c r="L74" s="121">
        <f t="shared" si="45"/>
        <v>0</v>
      </c>
      <c r="M74" s="122">
        <f t="shared" si="45"/>
        <v>0</v>
      </c>
      <c r="N74" s="121">
        <f t="shared" si="45"/>
        <v>0</v>
      </c>
      <c r="O74" s="122">
        <f t="shared" si="45"/>
        <v>0</v>
      </c>
      <c r="P74" s="121">
        <f>$H74      +$J74      +$L74      +$N74</f>
        <v>17500000</v>
      </c>
      <c r="Q74" s="122">
        <f>$I74      +$K74      +$M74      +$O74</f>
        <v>22433781</v>
      </c>
      <c r="R74" s="67">
        <f>IF(($H74      =0),0,((($J74      -$H74      )/$H74      )*100))</f>
        <v>435.9011627906977</v>
      </c>
      <c r="S74" s="68">
        <f>IF(($I74      =0),0,((($K74      -$I74      )/$I74      )*100))</f>
        <v>659.53579096915394</v>
      </c>
      <c r="T74" s="67">
        <f>IF(($E71      =0),0,(($P71      /$E71      )*100))</f>
        <v>36.660731119723472</v>
      </c>
      <c r="U74" s="71">
        <f>IF($E71   =0,0,($Q71   /$E71 )*100)</f>
        <v>46.996503613700639</v>
      </c>
      <c r="V74" s="121" t="s">
        <v>36</v>
      </c>
      <c r="W74" s="122" t="s">
        <v>36</v>
      </c>
    </row>
    <row r="75" spans="1:23" ht="13" customHeight="1" thickBot="1" x14ac:dyDescent="0.35">
      <c r="A75" s="66" t="s">
        <v>92</v>
      </c>
      <c r="B75" s="120">
        <f>SUM(B9:B16,B19:B25,B28:B31,B34,B37:B41,B44:B54,B57:B60,B63:B67,B71:B72)</f>
        <v>96329000</v>
      </c>
      <c r="C75" s="120">
        <f>SUM(C9:C16,C19:C25,C28:C31,C34,C37:C41,C44:C54,C57:C60,C63:C67,C71:C72)</f>
        <v>0</v>
      </c>
      <c r="D75" s="120"/>
      <c r="E75" s="120">
        <f>$B75      +$C75      +$D75</f>
        <v>96329000</v>
      </c>
      <c r="F75" s="121">
        <f t="shared" ref="F75:O75" si="46">SUM(F9:F16,F19:F25,F28:F31,F34,F37:F41,F44:F54,F57:F60,F63:F67,F71:F72)</f>
        <v>96265000</v>
      </c>
      <c r="G75" s="122">
        <f t="shared" si="46"/>
        <v>62376000</v>
      </c>
      <c r="H75" s="121">
        <f t="shared" si="46"/>
        <v>21586000</v>
      </c>
      <c r="I75" s="122">
        <f t="shared" si="46"/>
        <v>6906364</v>
      </c>
      <c r="J75" s="121">
        <f t="shared" si="46"/>
        <v>20665000</v>
      </c>
      <c r="K75" s="122">
        <f t="shared" si="46"/>
        <v>40172931</v>
      </c>
      <c r="L75" s="121">
        <f t="shared" si="46"/>
        <v>0</v>
      </c>
      <c r="M75" s="122">
        <f t="shared" si="46"/>
        <v>0</v>
      </c>
      <c r="N75" s="121">
        <f t="shared" si="46"/>
        <v>0</v>
      </c>
      <c r="O75" s="122">
        <f t="shared" si="46"/>
        <v>0</v>
      </c>
      <c r="P75" s="121">
        <f>$H75      +$J75      +$L75      +$N75</f>
        <v>42251000</v>
      </c>
      <c r="Q75" s="122">
        <f>$I75      +$K75      +$M75      +$O75</f>
        <v>47079295</v>
      </c>
      <c r="R75" s="67">
        <f>IF(($H75      =0),0,((($J75      -$H75      )/$H75      )*100))</f>
        <v>-4.2666543129806351</v>
      </c>
      <c r="S75" s="68">
        <f>IF(($I75      =0),0,((($K75      -$I75      )/$I75      )*100))</f>
        <v>481.6798969761802</v>
      </c>
      <c r="T75" s="67">
        <f>IF((+$E9+$E10+$E11+$E12+$E13+$E14+$E19+$E20+$E22+$E23+$E24+$E28+$E29+$E30+$E31+$E34+$E37+$E40+$E45+$E47+$E49+$E50+$E53+$E57+$E58+$E59+$E60+$E63++$E65+$E66+$E67+$E71)=0,0,(P75/(+$E9+$E10+$E11+$E12+$E13+$E14+$E19+$E20+$E22+$E23+$E24+$E28+$E29+$E30+$E31+$E34+$E37+$E40+$E45+$E47+$E49+$E50+$E53+$E57+$E58+$E59+$E60+$E63+$E65+$E66+$E67+$E71)*100))</f>
        <v>44.181280128828519</v>
      </c>
      <c r="U75" s="71">
        <f>IF((+$E9+$E10+$E11+$E12+$E13+$E14+$E19+$E20+$E22+$E23+$E24+$E28+$E29+$E30+$E31+$E34+$E37+$E40+$E45+$E47+$E49+$E50+$E53+$E57+$E58+$E59+$E60+$E63+$E65+$E67+$E71)=0,0,(Q75/(+$E9+$E10+$E11+$E12+$E13+$E14+$E19+$E20+$E22+$E23+$E24+$E28+$E29+$E30+$E31+$E34+$E37+$E40+$E45+$E47+$E49+$E50+$E53+$E57+$E58+$E59+$E60+$E63+$E65+$E67+$E71)*100))</f>
        <v>49.23016072194163</v>
      </c>
      <c r="V75" s="121" t="s">
        <v>36</v>
      </c>
      <c r="W75" s="122" t="s">
        <v>36</v>
      </c>
    </row>
    <row r="76" spans="1:23" ht="13" thickTop="1" x14ac:dyDescent="0.25">
      <c r="A76" s="72" t="s">
        <v>93</v>
      </c>
      <c r="B76" s="73"/>
      <c r="C76" s="74"/>
      <c r="D76" s="74"/>
      <c r="E76" s="75"/>
      <c r="F76" s="73"/>
      <c r="G76" s="74"/>
      <c r="H76" s="74"/>
      <c r="I76" s="75"/>
      <c r="J76" s="74"/>
      <c r="K76" s="75"/>
      <c r="L76" s="74"/>
      <c r="M76" s="74"/>
      <c r="N76" s="74"/>
      <c r="O76" s="74"/>
      <c r="P76" s="74"/>
      <c r="Q76" s="74"/>
      <c r="R76" s="74"/>
      <c r="S76" s="74"/>
      <c r="T76" s="74"/>
      <c r="U76" s="75"/>
      <c r="V76" s="76"/>
      <c r="W76" s="77"/>
    </row>
    <row r="77" spans="1:23" x14ac:dyDescent="0.25">
      <c r="A77" s="16" t="s">
        <v>1</v>
      </c>
      <c r="B77" s="78" t="s">
        <v>1</v>
      </c>
      <c r="C77" s="79" t="s">
        <v>1</v>
      </c>
      <c r="D77" s="79" t="s">
        <v>1</v>
      </c>
      <c r="E77" s="80" t="s">
        <v>1</v>
      </c>
      <c r="F77" s="81" t="s">
        <v>5</v>
      </c>
      <c r="G77" s="82"/>
      <c r="H77" s="81" t="s">
        <v>6</v>
      </c>
      <c r="I77" s="83"/>
      <c r="J77" s="81" t="s">
        <v>7</v>
      </c>
      <c r="K77" s="83"/>
      <c r="L77" s="81" t="s">
        <v>8</v>
      </c>
      <c r="M77" s="81"/>
      <c r="N77" s="84" t="s">
        <v>9</v>
      </c>
      <c r="O77" s="81"/>
      <c r="P77" s="140" t="s">
        <v>10</v>
      </c>
      <c r="Q77" s="141"/>
      <c r="R77" s="142" t="s">
        <v>11</v>
      </c>
      <c r="S77" s="141"/>
      <c r="T77" s="142" t="s">
        <v>12</v>
      </c>
      <c r="U77" s="141"/>
      <c r="V77" s="143"/>
      <c r="W77" s="144"/>
    </row>
    <row r="78" spans="1:23" ht="52.5" x14ac:dyDescent="0.25">
      <c r="A78" s="85" t="s">
        <v>94</v>
      </c>
      <c r="B78" s="86" t="s">
        <v>95</v>
      </c>
      <c r="C78" s="86" t="s">
        <v>96</v>
      </c>
      <c r="D78" s="87" t="s">
        <v>17</v>
      </c>
      <c r="E78" s="86" t="s">
        <v>18</v>
      </c>
      <c r="F78" s="86" t="s">
        <v>19</v>
      </c>
      <c r="G78" s="86" t="s">
        <v>97</v>
      </c>
      <c r="H78" s="86" t="s">
        <v>98</v>
      </c>
      <c r="I78" s="88" t="s">
        <v>22</v>
      </c>
      <c r="J78" s="86" t="s">
        <v>99</v>
      </c>
      <c r="K78" s="88" t="s">
        <v>24</v>
      </c>
      <c r="L78" s="86" t="s">
        <v>100</v>
      </c>
      <c r="M78" s="88" t="s">
        <v>26</v>
      </c>
      <c r="N78" s="86" t="s">
        <v>101</v>
      </c>
      <c r="O78" s="88" t="s">
        <v>28</v>
      </c>
      <c r="P78" s="88" t="s">
        <v>102</v>
      </c>
      <c r="Q78" s="89" t="s">
        <v>30</v>
      </c>
      <c r="R78" s="90" t="s">
        <v>102</v>
      </c>
      <c r="S78" s="91" t="s">
        <v>30</v>
      </c>
      <c r="T78" s="90" t="s">
        <v>103</v>
      </c>
      <c r="U78" s="87" t="s">
        <v>32</v>
      </c>
      <c r="V78" s="4"/>
      <c r="W78" s="92"/>
    </row>
    <row r="79" spans="1:23" x14ac:dyDescent="0.25">
      <c r="A79" s="1" t="str">
        <f>+A7</f>
        <v>R thousands</v>
      </c>
      <c r="B79" s="2"/>
      <c r="C79" s="2">
        <v>100</v>
      </c>
      <c r="D79" s="2"/>
      <c r="E79" s="2"/>
      <c r="F79" s="2"/>
      <c r="G79" s="2"/>
      <c r="H79" s="2"/>
      <c r="I79" s="2"/>
      <c r="J79" s="2"/>
      <c r="K79" s="2"/>
      <c r="L79" s="2"/>
      <c r="M79" s="3"/>
      <c r="N79" s="2"/>
      <c r="O79" s="3"/>
      <c r="P79" s="2"/>
      <c r="Q79" s="3"/>
      <c r="R79" s="2"/>
      <c r="S79" s="3"/>
      <c r="T79" s="2"/>
      <c r="U79" s="2"/>
      <c r="V79" s="4"/>
      <c r="W79" s="5"/>
    </row>
    <row r="80" spans="1:23" hidden="1" x14ac:dyDescent="0.25">
      <c r="A80" s="6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4"/>
      <c r="N80" s="7"/>
      <c r="O80" s="4"/>
      <c r="P80" s="7"/>
      <c r="Q80" s="4"/>
      <c r="R80" s="7"/>
      <c r="S80" s="4"/>
      <c r="T80" s="7"/>
      <c r="U80" s="7"/>
      <c r="V80" s="4"/>
      <c r="W80" s="5"/>
    </row>
    <row r="81" spans="1:23" hidden="1" x14ac:dyDescent="0.25">
      <c r="A81" s="8" t="s">
        <v>168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10"/>
      <c r="N81" s="9"/>
      <c r="O81" s="10"/>
      <c r="P81" s="9"/>
      <c r="Q81" s="10"/>
      <c r="R81" s="9"/>
      <c r="S81" s="10"/>
      <c r="T81" s="9"/>
      <c r="U81" s="9"/>
      <c r="V81" s="11"/>
      <c r="W81" s="12"/>
    </row>
    <row r="82" spans="1:23" hidden="1" x14ac:dyDescent="0.25">
      <c r="A82" s="13" t="s">
        <v>169</v>
      </c>
      <c r="B82" s="123">
        <f>SUM(B83:B86)</f>
        <v>0</v>
      </c>
      <c r="C82" s="123">
        <f t="shared" ref="C82:I82" si="47">SUM(C83:C86)</f>
        <v>0</v>
      </c>
      <c r="D82" s="123">
        <f t="shared" si="47"/>
        <v>0</v>
      </c>
      <c r="E82" s="123">
        <f t="shared" si="47"/>
        <v>0</v>
      </c>
      <c r="F82" s="123">
        <f t="shared" si="47"/>
        <v>0</v>
      </c>
      <c r="G82" s="123">
        <f t="shared" si="47"/>
        <v>0</v>
      </c>
      <c r="H82" s="123">
        <f t="shared" si="47"/>
        <v>0</v>
      </c>
      <c r="I82" s="123">
        <f t="shared" si="47"/>
        <v>0</v>
      </c>
      <c r="J82" s="123">
        <f>SUM(J83:J86)</f>
        <v>0</v>
      </c>
      <c r="K82" s="123">
        <f>SUM(K83:K86)</f>
        <v>0</v>
      </c>
      <c r="L82" s="123">
        <f>SUM(L83:L86)</f>
        <v>0</v>
      </c>
      <c r="M82" s="124">
        <f>SUM(M83:M86)</f>
        <v>0</v>
      </c>
      <c r="N82" s="123"/>
      <c r="O82" s="124"/>
      <c r="P82" s="123"/>
      <c r="Q82" s="124"/>
      <c r="R82" s="14"/>
      <c r="S82" s="15"/>
      <c r="T82" s="14"/>
      <c r="U82" s="14"/>
      <c r="V82" s="11"/>
      <c r="W82" s="12"/>
    </row>
    <row r="83" spans="1:23" hidden="1" x14ac:dyDescent="0.25">
      <c r="A83" s="16" t="s">
        <v>170</v>
      </c>
      <c r="B83" s="125"/>
      <c r="C83" s="125"/>
      <c r="D83" s="125"/>
      <c r="E83" s="125">
        <f>SUM(B83:D83)</f>
        <v>0</v>
      </c>
      <c r="F83" s="125"/>
      <c r="G83" s="125"/>
      <c r="H83" s="125"/>
      <c r="I83" s="126"/>
      <c r="J83" s="125"/>
      <c r="K83" s="126"/>
      <c r="L83" s="125"/>
      <c r="M83" s="127"/>
      <c r="N83" s="125"/>
      <c r="O83" s="127"/>
      <c r="P83" s="125"/>
      <c r="Q83" s="127"/>
      <c r="R83" s="17"/>
      <c r="S83" s="11"/>
      <c r="T83" s="17"/>
      <c r="U83" s="17"/>
      <c r="V83" s="11"/>
      <c r="W83" s="12"/>
    </row>
    <row r="84" spans="1:23" hidden="1" x14ac:dyDescent="0.25">
      <c r="A84" s="16" t="s">
        <v>171</v>
      </c>
      <c r="B84" s="125"/>
      <c r="C84" s="125"/>
      <c r="D84" s="125"/>
      <c r="E84" s="125">
        <f>SUM(B84:D84)</f>
        <v>0</v>
      </c>
      <c r="F84" s="125"/>
      <c r="G84" s="125"/>
      <c r="H84" s="125"/>
      <c r="I84" s="126"/>
      <c r="J84" s="125"/>
      <c r="K84" s="126"/>
      <c r="L84" s="125"/>
      <c r="M84" s="127"/>
      <c r="N84" s="125"/>
      <c r="O84" s="127"/>
      <c r="P84" s="125"/>
      <c r="Q84" s="127"/>
      <c r="R84" s="17"/>
      <c r="S84" s="11"/>
      <c r="T84" s="17"/>
      <c r="U84" s="17"/>
      <c r="V84" s="11"/>
      <c r="W84" s="12"/>
    </row>
    <row r="85" spans="1:23" hidden="1" x14ac:dyDescent="0.25">
      <c r="A85" s="16" t="s">
        <v>172</v>
      </c>
      <c r="B85" s="125"/>
      <c r="C85" s="125"/>
      <c r="D85" s="125"/>
      <c r="E85" s="125">
        <f>SUM(B85:D85)</f>
        <v>0</v>
      </c>
      <c r="F85" s="125"/>
      <c r="G85" s="125"/>
      <c r="H85" s="125"/>
      <c r="I85" s="126"/>
      <c r="J85" s="125"/>
      <c r="K85" s="126"/>
      <c r="L85" s="125"/>
      <c r="M85" s="127"/>
      <c r="N85" s="125"/>
      <c r="O85" s="127"/>
      <c r="P85" s="125"/>
      <c r="Q85" s="127"/>
      <c r="R85" s="17"/>
      <c r="S85" s="11"/>
      <c r="T85" s="17"/>
      <c r="U85" s="17"/>
      <c r="V85" s="11"/>
      <c r="W85" s="12"/>
    </row>
    <row r="86" spans="1:23" hidden="1" x14ac:dyDescent="0.25">
      <c r="A86" s="16" t="s">
        <v>173</v>
      </c>
      <c r="B86" s="125"/>
      <c r="C86" s="125"/>
      <c r="D86" s="125"/>
      <c r="E86" s="125">
        <f>SUM(B86:D86)</f>
        <v>0</v>
      </c>
      <c r="F86" s="125"/>
      <c r="G86" s="125"/>
      <c r="H86" s="125"/>
      <c r="I86" s="126"/>
      <c r="J86" s="125"/>
      <c r="K86" s="126"/>
      <c r="L86" s="125"/>
      <c r="M86" s="127"/>
      <c r="N86" s="125"/>
      <c r="O86" s="127"/>
      <c r="P86" s="125"/>
      <c r="Q86" s="127"/>
      <c r="R86" s="17"/>
      <c r="S86" s="11"/>
      <c r="T86" s="17"/>
      <c r="U86" s="17"/>
      <c r="V86" s="11"/>
      <c r="W86" s="12"/>
    </row>
    <row r="87" spans="1:23" x14ac:dyDescent="0.25">
      <c r="A87" s="93" t="s">
        <v>104</v>
      </c>
      <c r="B87" s="128">
        <f t="shared" ref="B87:S87" si="48">+B88+B89+B90+B91+B92+B93+B94+B95+B96</f>
        <v>0</v>
      </c>
      <c r="C87" s="128">
        <f t="shared" si="48"/>
        <v>0</v>
      </c>
      <c r="D87" s="128">
        <f t="shared" si="48"/>
        <v>0</v>
      </c>
      <c r="E87" s="128">
        <f t="shared" si="48"/>
        <v>0</v>
      </c>
      <c r="F87" s="128" t="e">
        <f t="shared" si="48"/>
        <v>#VALUE!</v>
      </c>
      <c r="G87" s="128" t="e">
        <f t="shared" si="48"/>
        <v>#VALUE!</v>
      </c>
      <c r="H87" s="128">
        <f t="shared" si="48"/>
        <v>0</v>
      </c>
      <c r="I87" s="128">
        <f t="shared" si="48"/>
        <v>0</v>
      </c>
      <c r="J87" s="128">
        <f t="shared" si="48"/>
        <v>0</v>
      </c>
      <c r="K87" s="128">
        <f t="shared" si="48"/>
        <v>0</v>
      </c>
      <c r="L87" s="128">
        <f t="shared" si="48"/>
        <v>0</v>
      </c>
      <c r="M87" s="128">
        <f t="shared" si="48"/>
        <v>0</v>
      </c>
      <c r="N87" s="128">
        <f t="shared" si="48"/>
        <v>0</v>
      </c>
      <c r="O87" s="128">
        <f t="shared" si="48"/>
        <v>0</v>
      </c>
      <c r="P87" s="128">
        <f t="shared" si="48"/>
        <v>0</v>
      </c>
      <c r="Q87" s="129">
        <f t="shared" si="48"/>
        <v>0</v>
      </c>
      <c r="R87" s="94">
        <f t="shared" si="48"/>
        <v>0</v>
      </c>
      <c r="S87" s="94">
        <f t="shared" si="48"/>
        <v>0</v>
      </c>
      <c r="T87" s="95">
        <f>IF(SUM($E88:$E96) =0,0,(P87   /SUM($E88:$E96) )*100)</f>
        <v>0</v>
      </c>
      <c r="U87" s="96">
        <f>IF(SUM($E88:$E96) =0,0,(Q87   /SUM($E88:$E96) )*100)</f>
        <v>0</v>
      </c>
      <c r="V87" s="11"/>
      <c r="W87" s="12"/>
    </row>
    <row r="88" spans="1:23" ht="13" x14ac:dyDescent="0.3">
      <c r="A88" s="97" t="s">
        <v>105</v>
      </c>
      <c r="B88" s="130"/>
      <c r="C88" s="130"/>
      <c r="D88" s="130"/>
      <c r="E88" s="130">
        <f t="shared" ref="E88:E96" si="49">$B88      +$C88      +$D88</f>
        <v>0</v>
      </c>
      <c r="F88" s="130" t="s">
        <v>36</v>
      </c>
      <c r="G88" s="130" t="s">
        <v>36</v>
      </c>
      <c r="H88" s="130"/>
      <c r="I88" s="130"/>
      <c r="J88" s="130"/>
      <c r="K88" s="130"/>
      <c r="L88" s="130"/>
      <c r="M88" s="130"/>
      <c r="N88" s="130"/>
      <c r="O88" s="130"/>
      <c r="P88" s="130">
        <f t="shared" ref="P88:P96" si="50">$H88      +$J88      +$L88      +$N88</f>
        <v>0</v>
      </c>
      <c r="Q88" s="130">
        <f t="shared" ref="Q88:Q96" si="51">$I88      +$K88      +$M88      +$O88</f>
        <v>0</v>
      </c>
      <c r="R88" s="98">
        <f t="shared" ref="R88:R96" si="52">IF(($H88      =0),0,((($J88      -$H88      )/$H88      )*100))</f>
        <v>0</v>
      </c>
      <c r="S88" s="98">
        <f t="shared" ref="S88:S96" si="53">IF(($I88      =0),0,((($K88      -$I88      )/$I88      )*100))</f>
        <v>0</v>
      </c>
      <c r="T88" s="98">
        <f t="shared" ref="T88:T96" si="54">IF(($E88      =0),0,(($P88      /$E88      )*100))</f>
        <v>0</v>
      </c>
      <c r="U88" s="99">
        <f t="shared" ref="U88:U96" si="55">IF(($E88      =0),0,(($Q88      /$E88      )*100))</f>
        <v>0</v>
      </c>
      <c r="V88" s="100"/>
      <c r="W88" s="101"/>
    </row>
    <row r="89" spans="1:23" ht="13" x14ac:dyDescent="0.3">
      <c r="A89" s="102" t="s">
        <v>106</v>
      </c>
      <c r="B89" s="108"/>
      <c r="C89" s="108"/>
      <c r="D89" s="108"/>
      <c r="E89" s="108">
        <f t="shared" si="49"/>
        <v>0</v>
      </c>
      <c r="F89" s="108" t="s">
        <v>36</v>
      </c>
      <c r="G89" s="108" t="s">
        <v>36</v>
      </c>
      <c r="H89" s="108"/>
      <c r="I89" s="108"/>
      <c r="J89" s="108"/>
      <c r="K89" s="108"/>
      <c r="L89" s="108"/>
      <c r="M89" s="108"/>
      <c r="N89" s="108"/>
      <c r="O89" s="108"/>
      <c r="P89" s="108">
        <f t="shared" si="50"/>
        <v>0</v>
      </c>
      <c r="Q89" s="108">
        <f t="shared" si="51"/>
        <v>0</v>
      </c>
      <c r="R89" s="98">
        <f t="shared" si="52"/>
        <v>0</v>
      </c>
      <c r="S89" s="98">
        <f t="shared" si="53"/>
        <v>0</v>
      </c>
      <c r="T89" s="98">
        <f t="shared" si="54"/>
        <v>0</v>
      </c>
      <c r="U89" s="99">
        <f t="shared" si="55"/>
        <v>0</v>
      </c>
      <c r="V89" s="100"/>
      <c r="W89" s="101"/>
    </row>
    <row r="90" spans="1:23" ht="13" x14ac:dyDescent="0.3">
      <c r="A90" s="102" t="s">
        <v>107</v>
      </c>
      <c r="B90" s="108"/>
      <c r="C90" s="108"/>
      <c r="D90" s="108"/>
      <c r="E90" s="108">
        <f t="shared" si="49"/>
        <v>0</v>
      </c>
      <c r="F90" s="108" t="s">
        <v>36</v>
      </c>
      <c r="G90" s="108" t="s">
        <v>36</v>
      </c>
      <c r="H90" s="108"/>
      <c r="I90" s="108"/>
      <c r="J90" s="108"/>
      <c r="K90" s="108"/>
      <c r="L90" s="108"/>
      <c r="M90" s="108"/>
      <c r="N90" s="108"/>
      <c r="O90" s="108"/>
      <c r="P90" s="108">
        <f t="shared" si="50"/>
        <v>0</v>
      </c>
      <c r="Q90" s="108">
        <f t="shared" si="51"/>
        <v>0</v>
      </c>
      <c r="R90" s="98">
        <f t="shared" si="52"/>
        <v>0</v>
      </c>
      <c r="S90" s="98">
        <f t="shared" si="53"/>
        <v>0</v>
      </c>
      <c r="T90" s="98">
        <f t="shared" si="54"/>
        <v>0</v>
      </c>
      <c r="U90" s="99">
        <f t="shared" si="55"/>
        <v>0</v>
      </c>
      <c r="V90" s="100"/>
      <c r="W90" s="101"/>
    </row>
    <row r="91" spans="1:23" ht="13" x14ac:dyDescent="0.3">
      <c r="A91" s="102" t="s">
        <v>108</v>
      </c>
      <c r="B91" s="108"/>
      <c r="C91" s="108"/>
      <c r="D91" s="108"/>
      <c r="E91" s="108">
        <f t="shared" si="49"/>
        <v>0</v>
      </c>
      <c r="F91" s="108" t="s">
        <v>36</v>
      </c>
      <c r="G91" s="108" t="s">
        <v>36</v>
      </c>
      <c r="H91" s="108"/>
      <c r="I91" s="108"/>
      <c r="J91" s="108"/>
      <c r="K91" s="108"/>
      <c r="L91" s="108"/>
      <c r="M91" s="108"/>
      <c r="N91" s="108"/>
      <c r="O91" s="108"/>
      <c r="P91" s="108">
        <f t="shared" si="50"/>
        <v>0</v>
      </c>
      <c r="Q91" s="108">
        <f t="shared" si="51"/>
        <v>0</v>
      </c>
      <c r="R91" s="98">
        <f t="shared" si="52"/>
        <v>0</v>
      </c>
      <c r="S91" s="98">
        <f t="shared" si="53"/>
        <v>0</v>
      </c>
      <c r="T91" s="98">
        <f t="shared" si="54"/>
        <v>0</v>
      </c>
      <c r="U91" s="99">
        <f t="shared" si="55"/>
        <v>0</v>
      </c>
      <c r="V91" s="100"/>
      <c r="W91" s="101"/>
    </row>
    <row r="92" spans="1:23" ht="13" x14ac:dyDescent="0.3">
      <c r="A92" s="102" t="s">
        <v>109</v>
      </c>
      <c r="B92" s="108"/>
      <c r="C92" s="108"/>
      <c r="D92" s="108"/>
      <c r="E92" s="108">
        <f t="shared" si="49"/>
        <v>0</v>
      </c>
      <c r="F92" s="108" t="s">
        <v>36</v>
      </c>
      <c r="G92" s="108" t="s">
        <v>36</v>
      </c>
      <c r="H92" s="108"/>
      <c r="I92" s="108"/>
      <c r="J92" s="108"/>
      <c r="K92" s="108"/>
      <c r="L92" s="108"/>
      <c r="M92" s="108"/>
      <c r="N92" s="108"/>
      <c r="O92" s="108"/>
      <c r="P92" s="108">
        <f t="shared" si="50"/>
        <v>0</v>
      </c>
      <c r="Q92" s="108">
        <f t="shared" si="51"/>
        <v>0</v>
      </c>
      <c r="R92" s="98">
        <f t="shared" si="52"/>
        <v>0</v>
      </c>
      <c r="S92" s="98">
        <f t="shared" si="53"/>
        <v>0</v>
      </c>
      <c r="T92" s="98">
        <f t="shared" si="54"/>
        <v>0</v>
      </c>
      <c r="U92" s="99">
        <f t="shared" si="55"/>
        <v>0</v>
      </c>
      <c r="V92" s="100"/>
      <c r="W92" s="101"/>
    </row>
    <row r="93" spans="1:23" ht="13" x14ac:dyDescent="0.3">
      <c r="A93" s="102" t="s">
        <v>110</v>
      </c>
      <c r="B93" s="108"/>
      <c r="C93" s="108"/>
      <c r="D93" s="108"/>
      <c r="E93" s="108">
        <f t="shared" si="49"/>
        <v>0</v>
      </c>
      <c r="F93" s="108" t="s">
        <v>36</v>
      </c>
      <c r="G93" s="108" t="s">
        <v>36</v>
      </c>
      <c r="H93" s="108"/>
      <c r="I93" s="108"/>
      <c r="J93" s="108"/>
      <c r="K93" s="108"/>
      <c r="L93" s="108"/>
      <c r="M93" s="108"/>
      <c r="N93" s="108"/>
      <c r="O93" s="108"/>
      <c r="P93" s="108">
        <f t="shared" si="50"/>
        <v>0</v>
      </c>
      <c r="Q93" s="108">
        <f t="shared" si="51"/>
        <v>0</v>
      </c>
      <c r="R93" s="98">
        <f t="shared" si="52"/>
        <v>0</v>
      </c>
      <c r="S93" s="98">
        <f t="shared" si="53"/>
        <v>0</v>
      </c>
      <c r="T93" s="98">
        <f t="shared" si="54"/>
        <v>0</v>
      </c>
      <c r="U93" s="99">
        <f t="shared" si="55"/>
        <v>0</v>
      </c>
      <c r="V93" s="100"/>
      <c r="W93" s="101"/>
    </row>
    <row r="94" spans="1:23" ht="13" x14ac:dyDescent="0.3">
      <c r="A94" s="102" t="s">
        <v>111</v>
      </c>
      <c r="B94" s="108"/>
      <c r="C94" s="108"/>
      <c r="D94" s="108"/>
      <c r="E94" s="108">
        <f t="shared" si="49"/>
        <v>0</v>
      </c>
      <c r="F94" s="108" t="s">
        <v>36</v>
      </c>
      <c r="G94" s="108" t="s">
        <v>36</v>
      </c>
      <c r="H94" s="108"/>
      <c r="I94" s="108"/>
      <c r="J94" s="108"/>
      <c r="K94" s="108"/>
      <c r="L94" s="108"/>
      <c r="M94" s="108"/>
      <c r="N94" s="108"/>
      <c r="O94" s="108"/>
      <c r="P94" s="108">
        <f t="shared" si="50"/>
        <v>0</v>
      </c>
      <c r="Q94" s="108">
        <f t="shared" si="51"/>
        <v>0</v>
      </c>
      <c r="R94" s="98">
        <f t="shared" si="52"/>
        <v>0</v>
      </c>
      <c r="S94" s="98">
        <f t="shared" si="53"/>
        <v>0</v>
      </c>
      <c r="T94" s="98">
        <f t="shared" si="54"/>
        <v>0</v>
      </c>
      <c r="U94" s="99">
        <f t="shared" si="55"/>
        <v>0</v>
      </c>
      <c r="V94" s="100"/>
      <c r="W94" s="101"/>
    </row>
    <row r="95" spans="1:23" ht="13" x14ac:dyDescent="0.3">
      <c r="A95" s="102" t="s">
        <v>112</v>
      </c>
      <c r="B95" s="108"/>
      <c r="C95" s="108"/>
      <c r="D95" s="108"/>
      <c r="E95" s="108">
        <f t="shared" si="49"/>
        <v>0</v>
      </c>
      <c r="F95" s="108" t="s">
        <v>36</v>
      </c>
      <c r="G95" s="108" t="s">
        <v>36</v>
      </c>
      <c r="H95" s="108"/>
      <c r="I95" s="108"/>
      <c r="J95" s="108"/>
      <c r="K95" s="108"/>
      <c r="L95" s="108"/>
      <c r="M95" s="108"/>
      <c r="N95" s="108"/>
      <c r="O95" s="108"/>
      <c r="P95" s="108">
        <f t="shared" si="50"/>
        <v>0</v>
      </c>
      <c r="Q95" s="108">
        <f t="shared" si="51"/>
        <v>0</v>
      </c>
      <c r="R95" s="98">
        <f t="shared" si="52"/>
        <v>0</v>
      </c>
      <c r="S95" s="98">
        <f t="shared" si="53"/>
        <v>0</v>
      </c>
      <c r="T95" s="98">
        <f t="shared" si="54"/>
        <v>0</v>
      </c>
      <c r="U95" s="99">
        <f t="shared" si="55"/>
        <v>0</v>
      </c>
      <c r="V95" s="100"/>
      <c r="W95" s="101"/>
    </row>
    <row r="96" spans="1:23" ht="13" x14ac:dyDescent="0.3">
      <c r="A96" s="103" t="s">
        <v>113</v>
      </c>
      <c r="B96" s="131"/>
      <c r="C96" s="131"/>
      <c r="D96" s="131"/>
      <c r="E96" s="131">
        <f t="shared" si="49"/>
        <v>0</v>
      </c>
      <c r="F96" s="131" t="s">
        <v>36</v>
      </c>
      <c r="G96" s="131" t="s">
        <v>36</v>
      </c>
      <c r="H96" s="131"/>
      <c r="I96" s="131"/>
      <c r="J96" s="131"/>
      <c r="K96" s="131"/>
      <c r="L96" s="131"/>
      <c r="M96" s="131"/>
      <c r="N96" s="131"/>
      <c r="O96" s="131"/>
      <c r="P96" s="131">
        <f t="shared" si="50"/>
        <v>0</v>
      </c>
      <c r="Q96" s="131">
        <f t="shared" si="51"/>
        <v>0</v>
      </c>
      <c r="R96" s="104">
        <f t="shared" si="52"/>
        <v>0</v>
      </c>
      <c r="S96" s="104">
        <f t="shared" si="53"/>
        <v>0</v>
      </c>
      <c r="T96" s="104">
        <f t="shared" si="54"/>
        <v>0</v>
      </c>
      <c r="U96" s="105">
        <f t="shared" si="55"/>
        <v>0</v>
      </c>
      <c r="V96" s="106"/>
      <c r="W96" s="107"/>
    </row>
    <row r="97" spans="1:23" ht="21" hidden="1" x14ac:dyDescent="0.25">
      <c r="A97" s="18" t="s">
        <v>174</v>
      </c>
      <c r="B97" s="132">
        <f t="shared" ref="B97:I97" si="56">SUM(B98:B112)</f>
        <v>0</v>
      </c>
      <c r="C97" s="132">
        <f t="shared" si="56"/>
        <v>0</v>
      </c>
      <c r="D97" s="132">
        <f t="shared" si="56"/>
        <v>0</v>
      </c>
      <c r="E97" s="132">
        <f t="shared" si="56"/>
        <v>0</v>
      </c>
      <c r="F97" s="132">
        <f t="shared" si="56"/>
        <v>0</v>
      </c>
      <c r="G97" s="132">
        <f t="shared" si="56"/>
        <v>0</v>
      </c>
      <c r="H97" s="132">
        <f t="shared" si="56"/>
        <v>0</v>
      </c>
      <c r="I97" s="132">
        <f t="shared" si="56"/>
        <v>0</v>
      </c>
      <c r="J97" s="132">
        <f>SUM(J98:J112)</f>
        <v>0</v>
      </c>
      <c r="K97" s="132">
        <f>SUM(K98:K112)</f>
        <v>0</v>
      </c>
      <c r="L97" s="132">
        <f>SUM(L98:L112)</f>
        <v>0</v>
      </c>
      <c r="M97" s="133">
        <f>SUM(M98:M112)</f>
        <v>0</v>
      </c>
      <c r="N97" s="132"/>
      <c r="O97" s="133"/>
      <c r="P97" s="132"/>
      <c r="Q97" s="133"/>
      <c r="R97" s="19" t="str">
        <f t="shared" ref="R97:S112" si="57">IF(L97=0," ",(N97-L97)/L97)</f>
        <v xml:space="preserve"> </v>
      </c>
      <c r="S97" s="19" t="str">
        <f t="shared" si="57"/>
        <v xml:space="preserve"> </v>
      </c>
      <c r="T97" s="19" t="str">
        <f t="shared" ref="T97:T115" si="58">IF(E97=0," ",(P97/E97))</f>
        <v xml:space="preserve"> </v>
      </c>
      <c r="U97" s="20" t="str">
        <f t="shared" ref="U97:U115" si="59">IF(E97=0," ",(Q97/E97))</f>
        <v xml:space="preserve"> </v>
      </c>
      <c r="V97" s="11"/>
      <c r="W97" s="12"/>
    </row>
    <row r="98" spans="1:23" hidden="1" x14ac:dyDescent="0.25">
      <c r="A98" s="21"/>
      <c r="B98" s="134"/>
      <c r="C98" s="134"/>
      <c r="D98" s="134"/>
      <c r="E98" s="135">
        <f>SUM(B98:D98)</f>
        <v>0</v>
      </c>
      <c r="F98" s="134"/>
      <c r="G98" s="134"/>
      <c r="H98" s="134"/>
      <c r="I98" s="134"/>
      <c r="J98" s="134"/>
      <c r="K98" s="134"/>
      <c r="L98" s="134"/>
      <c r="M98" s="136"/>
      <c r="N98" s="134"/>
      <c r="O98" s="136"/>
      <c r="P98" s="134"/>
      <c r="Q98" s="136"/>
      <c r="R98" s="22" t="str">
        <f t="shared" si="57"/>
        <v xml:space="preserve"> </v>
      </c>
      <c r="S98" s="22" t="str">
        <f t="shared" si="57"/>
        <v xml:space="preserve"> </v>
      </c>
      <c r="T98" s="22" t="str">
        <f t="shared" si="58"/>
        <v xml:space="preserve"> </v>
      </c>
      <c r="U98" s="23" t="str">
        <f t="shared" si="59"/>
        <v xml:space="preserve"> </v>
      </c>
      <c r="V98" s="24"/>
      <c r="W98" s="25"/>
    </row>
    <row r="99" spans="1:23" hidden="1" x14ac:dyDescent="0.25">
      <c r="A99" s="21"/>
      <c r="B99" s="134"/>
      <c r="C99" s="134"/>
      <c r="D99" s="134"/>
      <c r="E99" s="135">
        <f t="shared" ref="E99:E112" si="60">SUM(B99:D99)</f>
        <v>0</v>
      </c>
      <c r="F99" s="134"/>
      <c r="G99" s="134"/>
      <c r="H99" s="134"/>
      <c r="I99" s="134"/>
      <c r="J99" s="134"/>
      <c r="K99" s="134"/>
      <c r="L99" s="134"/>
      <c r="M99" s="136"/>
      <c r="N99" s="134"/>
      <c r="O99" s="136"/>
      <c r="P99" s="134"/>
      <c r="Q99" s="136"/>
      <c r="R99" s="22" t="str">
        <f t="shared" si="57"/>
        <v xml:space="preserve"> </v>
      </c>
      <c r="S99" s="22" t="str">
        <f t="shared" si="57"/>
        <v xml:space="preserve"> </v>
      </c>
      <c r="T99" s="22" t="str">
        <f t="shared" si="58"/>
        <v xml:space="preserve"> </v>
      </c>
      <c r="U99" s="23" t="str">
        <f t="shared" si="59"/>
        <v xml:space="preserve"> </v>
      </c>
      <c r="V99" s="24"/>
      <c r="W99" s="25"/>
    </row>
    <row r="100" spans="1:23" hidden="1" x14ac:dyDescent="0.25">
      <c r="A100" s="21"/>
      <c r="B100" s="134"/>
      <c r="C100" s="134"/>
      <c r="D100" s="134"/>
      <c r="E100" s="135">
        <f t="shared" si="60"/>
        <v>0</v>
      </c>
      <c r="F100" s="134"/>
      <c r="G100" s="134"/>
      <c r="H100" s="134"/>
      <c r="I100" s="134"/>
      <c r="J100" s="134"/>
      <c r="K100" s="134"/>
      <c r="L100" s="134"/>
      <c r="M100" s="136"/>
      <c r="N100" s="134"/>
      <c r="O100" s="136"/>
      <c r="P100" s="134"/>
      <c r="Q100" s="136"/>
      <c r="R100" s="22" t="str">
        <f t="shared" si="57"/>
        <v xml:space="preserve"> </v>
      </c>
      <c r="S100" s="22" t="str">
        <f t="shared" si="57"/>
        <v xml:space="preserve"> </v>
      </c>
      <c r="T100" s="22" t="str">
        <f t="shared" si="58"/>
        <v xml:space="preserve"> </v>
      </c>
      <c r="U100" s="23" t="str">
        <f t="shared" si="59"/>
        <v xml:space="preserve"> </v>
      </c>
      <c r="V100" s="24"/>
      <c r="W100" s="25"/>
    </row>
    <row r="101" spans="1:23" hidden="1" x14ac:dyDescent="0.25">
      <c r="A101" s="21"/>
      <c r="B101" s="134"/>
      <c r="C101" s="134"/>
      <c r="D101" s="134"/>
      <c r="E101" s="135">
        <f t="shared" si="60"/>
        <v>0</v>
      </c>
      <c r="F101" s="134"/>
      <c r="G101" s="134"/>
      <c r="H101" s="134"/>
      <c r="I101" s="134"/>
      <c r="J101" s="134"/>
      <c r="K101" s="134"/>
      <c r="L101" s="134"/>
      <c r="M101" s="136"/>
      <c r="N101" s="134"/>
      <c r="O101" s="136"/>
      <c r="P101" s="134"/>
      <c r="Q101" s="136"/>
      <c r="R101" s="22" t="str">
        <f t="shared" si="57"/>
        <v xml:space="preserve"> </v>
      </c>
      <c r="S101" s="22" t="str">
        <f t="shared" si="57"/>
        <v xml:space="preserve"> </v>
      </c>
      <c r="T101" s="22" t="str">
        <f t="shared" si="58"/>
        <v xml:space="preserve"> </v>
      </c>
      <c r="U101" s="23" t="str">
        <f t="shared" si="59"/>
        <v xml:space="preserve"> </v>
      </c>
      <c r="V101" s="24"/>
      <c r="W101" s="25"/>
    </row>
    <row r="102" spans="1:23" hidden="1" x14ac:dyDescent="0.25">
      <c r="A102" s="21"/>
      <c r="B102" s="134"/>
      <c r="C102" s="134"/>
      <c r="D102" s="134"/>
      <c r="E102" s="135">
        <f t="shared" si="60"/>
        <v>0</v>
      </c>
      <c r="F102" s="134"/>
      <c r="G102" s="134"/>
      <c r="H102" s="134"/>
      <c r="I102" s="134"/>
      <c r="J102" s="134"/>
      <c r="K102" s="134"/>
      <c r="L102" s="134"/>
      <c r="M102" s="136"/>
      <c r="N102" s="134"/>
      <c r="O102" s="136"/>
      <c r="P102" s="134"/>
      <c r="Q102" s="136"/>
      <c r="R102" s="22" t="str">
        <f t="shared" si="57"/>
        <v xml:space="preserve"> </v>
      </c>
      <c r="S102" s="22" t="str">
        <f t="shared" si="57"/>
        <v xml:space="preserve"> </v>
      </c>
      <c r="T102" s="22" t="str">
        <f t="shared" si="58"/>
        <v xml:space="preserve"> </v>
      </c>
      <c r="U102" s="23" t="str">
        <f t="shared" si="59"/>
        <v xml:space="preserve"> </v>
      </c>
      <c r="V102" s="24"/>
      <c r="W102" s="25"/>
    </row>
    <row r="103" spans="1:23" hidden="1" x14ac:dyDescent="0.25">
      <c r="A103" s="21"/>
      <c r="B103" s="134"/>
      <c r="C103" s="134"/>
      <c r="D103" s="134"/>
      <c r="E103" s="135">
        <f t="shared" si="60"/>
        <v>0</v>
      </c>
      <c r="F103" s="134"/>
      <c r="G103" s="134"/>
      <c r="H103" s="134"/>
      <c r="I103" s="134"/>
      <c r="J103" s="134"/>
      <c r="K103" s="134"/>
      <c r="L103" s="134"/>
      <c r="M103" s="136"/>
      <c r="N103" s="134"/>
      <c r="O103" s="136"/>
      <c r="P103" s="134"/>
      <c r="Q103" s="136"/>
      <c r="R103" s="22" t="str">
        <f t="shared" si="57"/>
        <v xml:space="preserve"> </v>
      </c>
      <c r="S103" s="22" t="str">
        <f t="shared" si="57"/>
        <v xml:space="preserve"> </v>
      </c>
      <c r="T103" s="22" t="str">
        <f t="shared" si="58"/>
        <v xml:space="preserve"> </v>
      </c>
      <c r="U103" s="23" t="str">
        <f t="shared" si="59"/>
        <v xml:space="preserve"> </v>
      </c>
      <c r="V103" s="24"/>
      <c r="W103" s="25"/>
    </row>
    <row r="104" spans="1:23" hidden="1" x14ac:dyDescent="0.25">
      <c r="A104" s="21"/>
      <c r="B104" s="134"/>
      <c r="C104" s="134"/>
      <c r="D104" s="134"/>
      <c r="E104" s="135">
        <f t="shared" si="60"/>
        <v>0</v>
      </c>
      <c r="F104" s="134"/>
      <c r="G104" s="134"/>
      <c r="H104" s="134"/>
      <c r="I104" s="134"/>
      <c r="J104" s="134"/>
      <c r="K104" s="134"/>
      <c r="L104" s="134"/>
      <c r="M104" s="136"/>
      <c r="N104" s="134"/>
      <c r="O104" s="136"/>
      <c r="P104" s="134"/>
      <c r="Q104" s="136"/>
      <c r="R104" s="22" t="str">
        <f t="shared" si="57"/>
        <v xml:space="preserve"> </v>
      </c>
      <c r="S104" s="22" t="str">
        <f t="shared" si="57"/>
        <v xml:space="preserve"> </v>
      </c>
      <c r="T104" s="22" t="str">
        <f t="shared" si="58"/>
        <v xml:space="preserve"> </v>
      </c>
      <c r="U104" s="23" t="str">
        <f t="shared" si="59"/>
        <v xml:space="preserve"> </v>
      </c>
      <c r="V104" s="24"/>
      <c r="W104" s="25"/>
    </row>
    <row r="105" spans="1:23" hidden="1" x14ac:dyDescent="0.25">
      <c r="A105" s="21"/>
      <c r="B105" s="134"/>
      <c r="C105" s="134"/>
      <c r="D105" s="134"/>
      <c r="E105" s="135">
        <f t="shared" si="60"/>
        <v>0</v>
      </c>
      <c r="F105" s="134"/>
      <c r="G105" s="134"/>
      <c r="H105" s="134"/>
      <c r="I105" s="134"/>
      <c r="J105" s="134"/>
      <c r="K105" s="134"/>
      <c r="L105" s="134"/>
      <c r="M105" s="136"/>
      <c r="N105" s="134"/>
      <c r="O105" s="136"/>
      <c r="P105" s="134"/>
      <c r="Q105" s="136"/>
      <c r="R105" s="22" t="str">
        <f t="shared" si="57"/>
        <v xml:space="preserve"> </v>
      </c>
      <c r="S105" s="22" t="str">
        <f t="shared" si="57"/>
        <v xml:space="preserve"> </v>
      </c>
      <c r="T105" s="22" t="str">
        <f t="shared" si="58"/>
        <v xml:space="preserve"> </v>
      </c>
      <c r="U105" s="23" t="str">
        <f t="shared" si="59"/>
        <v xml:space="preserve"> </v>
      </c>
      <c r="V105" s="24"/>
      <c r="W105" s="25"/>
    </row>
    <row r="106" spans="1:23" hidden="1" x14ac:dyDescent="0.25">
      <c r="A106" s="21"/>
      <c r="B106" s="134"/>
      <c r="C106" s="134"/>
      <c r="D106" s="134"/>
      <c r="E106" s="135">
        <f t="shared" si="60"/>
        <v>0</v>
      </c>
      <c r="F106" s="134"/>
      <c r="G106" s="134"/>
      <c r="H106" s="134"/>
      <c r="I106" s="134"/>
      <c r="J106" s="134"/>
      <c r="K106" s="134"/>
      <c r="L106" s="134"/>
      <c r="M106" s="136"/>
      <c r="N106" s="134"/>
      <c r="O106" s="136"/>
      <c r="P106" s="134"/>
      <c r="Q106" s="136"/>
      <c r="R106" s="22" t="str">
        <f t="shared" si="57"/>
        <v xml:space="preserve"> </v>
      </c>
      <c r="S106" s="22" t="str">
        <f t="shared" si="57"/>
        <v xml:space="preserve"> </v>
      </c>
      <c r="T106" s="22" t="str">
        <f t="shared" si="58"/>
        <v xml:space="preserve"> </v>
      </c>
      <c r="U106" s="23" t="str">
        <f t="shared" si="59"/>
        <v xml:space="preserve"> </v>
      </c>
      <c r="V106" s="24"/>
      <c r="W106" s="25"/>
    </row>
    <row r="107" spans="1:23" hidden="1" x14ac:dyDescent="0.25">
      <c r="A107" s="21"/>
      <c r="B107" s="134"/>
      <c r="C107" s="134"/>
      <c r="D107" s="134"/>
      <c r="E107" s="135">
        <f t="shared" si="60"/>
        <v>0</v>
      </c>
      <c r="F107" s="134"/>
      <c r="G107" s="134"/>
      <c r="H107" s="134"/>
      <c r="I107" s="134"/>
      <c r="J107" s="134"/>
      <c r="K107" s="134"/>
      <c r="L107" s="134"/>
      <c r="M107" s="136"/>
      <c r="N107" s="134"/>
      <c r="O107" s="136"/>
      <c r="P107" s="134"/>
      <c r="Q107" s="136"/>
      <c r="R107" s="22" t="str">
        <f t="shared" si="57"/>
        <v xml:space="preserve"> </v>
      </c>
      <c r="S107" s="22" t="str">
        <f t="shared" si="57"/>
        <v xml:space="preserve"> </v>
      </c>
      <c r="T107" s="22" t="str">
        <f t="shared" si="58"/>
        <v xml:space="preserve"> </v>
      </c>
      <c r="U107" s="23" t="str">
        <f t="shared" si="59"/>
        <v xml:space="preserve"> </v>
      </c>
      <c r="V107" s="24"/>
      <c r="W107" s="25"/>
    </row>
    <row r="108" spans="1:23" hidden="1" x14ac:dyDescent="0.25">
      <c r="A108" s="21"/>
      <c r="B108" s="134"/>
      <c r="C108" s="134"/>
      <c r="D108" s="134"/>
      <c r="E108" s="135">
        <f t="shared" si="60"/>
        <v>0</v>
      </c>
      <c r="F108" s="134"/>
      <c r="G108" s="134"/>
      <c r="H108" s="134"/>
      <c r="I108" s="134"/>
      <c r="J108" s="134"/>
      <c r="K108" s="134"/>
      <c r="L108" s="134"/>
      <c r="M108" s="136"/>
      <c r="N108" s="134"/>
      <c r="O108" s="136"/>
      <c r="P108" s="134"/>
      <c r="Q108" s="136"/>
      <c r="R108" s="22" t="str">
        <f t="shared" si="57"/>
        <v xml:space="preserve"> </v>
      </c>
      <c r="S108" s="22" t="str">
        <f t="shared" si="57"/>
        <v xml:space="preserve"> </v>
      </c>
      <c r="T108" s="22" t="str">
        <f t="shared" si="58"/>
        <v xml:space="preserve"> </v>
      </c>
      <c r="U108" s="23" t="str">
        <f t="shared" si="59"/>
        <v xml:space="preserve"> </v>
      </c>
      <c r="V108" s="24"/>
      <c r="W108" s="25"/>
    </row>
    <row r="109" spans="1:23" hidden="1" x14ac:dyDescent="0.25">
      <c r="A109" s="21"/>
      <c r="B109" s="134"/>
      <c r="C109" s="134"/>
      <c r="D109" s="134"/>
      <c r="E109" s="135">
        <f t="shared" si="60"/>
        <v>0</v>
      </c>
      <c r="F109" s="134"/>
      <c r="G109" s="134"/>
      <c r="H109" s="134"/>
      <c r="I109" s="134"/>
      <c r="J109" s="134"/>
      <c r="K109" s="134"/>
      <c r="L109" s="134"/>
      <c r="M109" s="136"/>
      <c r="N109" s="134"/>
      <c r="O109" s="136"/>
      <c r="P109" s="134"/>
      <c r="Q109" s="136"/>
      <c r="R109" s="22" t="str">
        <f t="shared" si="57"/>
        <v xml:space="preserve"> </v>
      </c>
      <c r="S109" s="22" t="str">
        <f t="shared" si="57"/>
        <v xml:space="preserve"> </v>
      </c>
      <c r="T109" s="22" t="str">
        <f t="shared" si="58"/>
        <v xml:space="preserve"> </v>
      </c>
      <c r="U109" s="23" t="str">
        <f t="shared" si="59"/>
        <v xml:space="preserve"> </v>
      </c>
      <c r="V109" s="24"/>
      <c r="W109" s="25"/>
    </row>
    <row r="110" spans="1:23" hidden="1" x14ac:dyDescent="0.25">
      <c r="A110" s="21"/>
      <c r="B110" s="134"/>
      <c r="C110" s="134"/>
      <c r="D110" s="134"/>
      <c r="E110" s="135">
        <f t="shared" si="60"/>
        <v>0</v>
      </c>
      <c r="F110" s="134"/>
      <c r="G110" s="134"/>
      <c r="H110" s="136"/>
      <c r="I110" s="134"/>
      <c r="J110" s="136"/>
      <c r="K110" s="134"/>
      <c r="L110" s="136"/>
      <c r="M110" s="136"/>
      <c r="N110" s="136"/>
      <c r="O110" s="136"/>
      <c r="P110" s="136"/>
      <c r="Q110" s="136"/>
      <c r="R110" s="22" t="str">
        <f t="shared" si="57"/>
        <v xml:space="preserve"> </v>
      </c>
      <c r="S110" s="22" t="str">
        <f t="shared" si="57"/>
        <v xml:space="preserve"> </v>
      </c>
      <c r="T110" s="22" t="str">
        <f t="shared" si="58"/>
        <v xml:space="preserve"> </v>
      </c>
      <c r="U110" s="23" t="str">
        <f t="shared" si="59"/>
        <v xml:space="preserve"> </v>
      </c>
      <c r="V110" s="24"/>
      <c r="W110" s="25"/>
    </row>
    <row r="111" spans="1:23" hidden="1" x14ac:dyDescent="0.25">
      <c r="A111" s="21"/>
      <c r="B111" s="134"/>
      <c r="C111" s="134"/>
      <c r="D111" s="134"/>
      <c r="E111" s="135">
        <f t="shared" si="60"/>
        <v>0</v>
      </c>
      <c r="F111" s="134"/>
      <c r="G111" s="134"/>
      <c r="H111" s="136"/>
      <c r="I111" s="134"/>
      <c r="J111" s="136"/>
      <c r="K111" s="134"/>
      <c r="L111" s="136"/>
      <c r="M111" s="136"/>
      <c r="N111" s="136"/>
      <c r="O111" s="136"/>
      <c r="P111" s="136"/>
      <c r="Q111" s="136"/>
      <c r="R111" s="22" t="str">
        <f t="shared" si="57"/>
        <v xml:space="preserve"> </v>
      </c>
      <c r="S111" s="22" t="str">
        <f t="shared" si="57"/>
        <v xml:space="preserve"> </v>
      </c>
      <c r="T111" s="22" t="str">
        <f t="shared" si="58"/>
        <v xml:space="preserve"> </v>
      </c>
      <c r="U111" s="23" t="str">
        <f t="shared" si="59"/>
        <v xml:space="preserve"> </v>
      </c>
      <c r="V111" s="24"/>
      <c r="W111" s="25"/>
    </row>
    <row r="112" spans="1:23" hidden="1" x14ac:dyDescent="0.25">
      <c r="A112" s="21"/>
      <c r="B112" s="134"/>
      <c r="C112" s="134"/>
      <c r="D112" s="134"/>
      <c r="E112" s="135">
        <f t="shared" si="60"/>
        <v>0</v>
      </c>
      <c r="F112" s="134"/>
      <c r="G112" s="134"/>
      <c r="H112" s="136"/>
      <c r="I112" s="134"/>
      <c r="J112" s="136"/>
      <c r="K112" s="134"/>
      <c r="L112" s="136"/>
      <c r="M112" s="136"/>
      <c r="N112" s="136"/>
      <c r="O112" s="136"/>
      <c r="P112" s="136"/>
      <c r="Q112" s="136"/>
      <c r="R112" s="22" t="str">
        <f t="shared" si="57"/>
        <v xml:space="preserve"> </v>
      </c>
      <c r="S112" s="22" t="str">
        <f t="shared" si="57"/>
        <v xml:space="preserve"> </v>
      </c>
      <c r="T112" s="22" t="str">
        <f t="shared" si="58"/>
        <v xml:space="preserve"> </v>
      </c>
      <c r="U112" s="23" t="str">
        <f t="shared" si="59"/>
        <v xml:space="preserve"> </v>
      </c>
      <c r="V112" s="24"/>
      <c r="W112" s="25"/>
    </row>
    <row r="113" spans="1:23" hidden="1" x14ac:dyDescent="0.25">
      <c r="A113" s="26"/>
      <c r="B113" s="137"/>
      <c r="C113" s="138"/>
      <c r="D113" s="138"/>
      <c r="E113" s="138"/>
      <c r="F113" s="137"/>
      <c r="G113" s="138"/>
      <c r="H113" s="137"/>
      <c r="I113" s="138"/>
      <c r="J113" s="137"/>
      <c r="K113" s="138"/>
      <c r="L113" s="137"/>
      <c r="M113" s="137"/>
      <c r="N113" s="137"/>
      <c r="O113" s="137"/>
      <c r="P113" s="137"/>
      <c r="Q113" s="137"/>
      <c r="R113" s="19" t="str">
        <f t="shared" ref="R113:S115" si="61">IF(L113=0," ",(N113-L113)/L113)</f>
        <v xml:space="preserve"> </v>
      </c>
      <c r="S113" s="20" t="str">
        <f t="shared" si="61"/>
        <v xml:space="preserve"> </v>
      </c>
      <c r="T113" s="19" t="str">
        <f t="shared" si="58"/>
        <v xml:space="preserve"> </v>
      </c>
      <c r="U113" s="20" t="str">
        <f t="shared" si="59"/>
        <v xml:space="preserve"> </v>
      </c>
      <c r="V113" s="27"/>
      <c r="W113" s="28"/>
    </row>
    <row r="114" spans="1:23" hidden="1" x14ac:dyDescent="0.25">
      <c r="A114" s="26" t="s">
        <v>89</v>
      </c>
      <c r="B114" s="137">
        <f t="shared" ref="B114:Q114" si="62">B97+B87</f>
        <v>0</v>
      </c>
      <c r="C114" s="137">
        <f t="shared" si="62"/>
        <v>0</v>
      </c>
      <c r="D114" s="137">
        <f t="shared" si="62"/>
        <v>0</v>
      </c>
      <c r="E114" s="137">
        <f t="shared" si="62"/>
        <v>0</v>
      </c>
      <c r="F114" s="137" t="e">
        <f t="shared" si="62"/>
        <v>#VALUE!</v>
      </c>
      <c r="G114" s="137" t="e">
        <f t="shared" si="62"/>
        <v>#VALUE!</v>
      </c>
      <c r="H114" s="137">
        <f t="shared" si="62"/>
        <v>0</v>
      </c>
      <c r="I114" s="137">
        <f t="shared" si="62"/>
        <v>0</v>
      </c>
      <c r="J114" s="137">
        <f t="shared" si="62"/>
        <v>0</v>
      </c>
      <c r="K114" s="137">
        <f t="shared" si="62"/>
        <v>0</v>
      </c>
      <c r="L114" s="137">
        <f t="shared" si="62"/>
        <v>0</v>
      </c>
      <c r="M114" s="137">
        <f t="shared" si="62"/>
        <v>0</v>
      </c>
      <c r="N114" s="137">
        <f t="shared" si="62"/>
        <v>0</v>
      </c>
      <c r="O114" s="137">
        <f t="shared" si="62"/>
        <v>0</v>
      </c>
      <c r="P114" s="137">
        <f t="shared" si="62"/>
        <v>0</v>
      </c>
      <c r="Q114" s="137">
        <f t="shared" si="62"/>
        <v>0</v>
      </c>
      <c r="R114" s="29" t="str">
        <f t="shared" si="61"/>
        <v xml:space="preserve"> </v>
      </c>
      <c r="S114" s="30" t="str">
        <f t="shared" si="61"/>
        <v xml:space="preserve"> </v>
      </c>
      <c r="T114" s="29" t="str">
        <f t="shared" si="58"/>
        <v xml:space="preserve"> </v>
      </c>
      <c r="U114" s="30" t="str">
        <f t="shared" si="59"/>
        <v xml:space="preserve"> </v>
      </c>
      <c r="V114" s="27"/>
      <c r="W114" s="28"/>
    </row>
    <row r="115" spans="1:23" hidden="1" x14ac:dyDescent="0.25">
      <c r="A115" s="31" t="s">
        <v>175</v>
      </c>
      <c r="B115" s="139">
        <f>B87</f>
        <v>0</v>
      </c>
      <c r="C115" s="139">
        <f t="shared" ref="C115:Q115" si="63">C87</f>
        <v>0</v>
      </c>
      <c r="D115" s="139">
        <f t="shared" si="63"/>
        <v>0</v>
      </c>
      <c r="E115" s="139">
        <f t="shared" si="63"/>
        <v>0</v>
      </c>
      <c r="F115" s="139" t="e">
        <f t="shared" si="63"/>
        <v>#VALUE!</v>
      </c>
      <c r="G115" s="139" t="e">
        <f t="shared" si="63"/>
        <v>#VALUE!</v>
      </c>
      <c r="H115" s="139">
        <f t="shared" si="63"/>
        <v>0</v>
      </c>
      <c r="I115" s="139">
        <f t="shared" si="63"/>
        <v>0</v>
      </c>
      <c r="J115" s="139">
        <f t="shared" si="63"/>
        <v>0</v>
      </c>
      <c r="K115" s="139">
        <f t="shared" si="63"/>
        <v>0</v>
      </c>
      <c r="L115" s="139">
        <f t="shared" si="63"/>
        <v>0</v>
      </c>
      <c r="M115" s="139">
        <f t="shared" si="63"/>
        <v>0</v>
      </c>
      <c r="N115" s="139">
        <f t="shared" si="63"/>
        <v>0</v>
      </c>
      <c r="O115" s="139">
        <f t="shared" si="63"/>
        <v>0</v>
      </c>
      <c r="P115" s="139">
        <f t="shared" si="63"/>
        <v>0</v>
      </c>
      <c r="Q115" s="139">
        <f t="shared" si="63"/>
        <v>0</v>
      </c>
      <c r="R115" s="29" t="str">
        <f t="shared" si="61"/>
        <v xml:space="preserve"> </v>
      </c>
      <c r="S115" s="30" t="str">
        <f t="shared" si="61"/>
        <v xml:space="preserve"> </v>
      </c>
      <c r="T115" s="29" t="str">
        <f t="shared" si="58"/>
        <v xml:space="preserve"> </v>
      </c>
      <c r="U115" s="30" t="str">
        <f t="shared" si="59"/>
        <v xml:space="preserve"> </v>
      </c>
      <c r="V115" s="27"/>
      <c r="W115" s="28"/>
    </row>
    <row r="116" spans="1:23" x14ac:dyDescent="0.25">
      <c r="A116" s="32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4"/>
      <c r="S116" s="34"/>
      <c r="T116" s="34"/>
      <c r="U116" s="34"/>
      <c r="V116" s="28"/>
      <c r="W116" s="28"/>
    </row>
    <row r="117" spans="1:23" x14ac:dyDescent="0.25">
      <c r="A117" s="35" t="s">
        <v>176</v>
      </c>
    </row>
    <row r="118" spans="1:23" x14ac:dyDescent="0.25">
      <c r="A118" s="35" t="s">
        <v>177</v>
      </c>
    </row>
    <row r="119" spans="1:23" ht="13" x14ac:dyDescent="0.3">
      <c r="A119" s="35" t="s">
        <v>178</v>
      </c>
      <c r="B119" s="36"/>
      <c r="C119" s="36"/>
      <c r="D119" s="36"/>
      <c r="E119" s="36"/>
      <c r="F119" s="36"/>
      <c r="H119" s="36"/>
      <c r="I119" s="36"/>
      <c r="J119" s="36"/>
      <c r="K119" s="36"/>
      <c r="V119" s="36"/>
    </row>
    <row r="120" spans="1:23" ht="13" x14ac:dyDescent="0.3">
      <c r="A120" s="35" t="s">
        <v>179</v>
      </c>
      <c r="B120" s="36"/>
      <c r="C120" s="36"/>
      <c r="D120" s="36"/>
      <c r="E120" s="36"/>
      <c r="F120" s="36"/>
      <c r="H120" s="36"/>
      <c r="I120" s="36"/>
      <c r="J120" s="36"/>
      <c r="K120" s="36"/>
      <c r="V120" s="36"/>
    </row>
    <row r="121" spans="1:23" ht="13" x14ac:dyDescent="0.3">
      <c r="A121" s="35" t="s">
        <v>180</v>
      </c>
      <c r="B121" s="36"/>
      <c r="C121" s="36"/>
      <c r="D121" s="36"/>
      <c r="E121" s="36"/>
      <c r="F121" s="36"/>
      <c r="H121" s="36"/>
      <c r="I121" s="36"/>
      <c r="J121" s="36"/>
      <c r="K121" s="36"/>
      <c r="V121" s="36"/>
    </row>
    <row r="122" spans="1:23" x14ac:dyDescent="0.25">
      <c r="A122" s="35" t="s">
        <v>181</v>
      </c>
    </row>
    <row r="124" spans="1:23" ht="13" x14ac:dyDescent="0.3">
      <c r="A124" s="36"/>
      <c r="G124" s="36"/>
      <c r="W124" s="36"/>
    </row>
    <row r="125" spans="1:23" ht="13" x14ac:dyDescent="0.3">
      <c r="A125" s="36"/>
      <c r="G125" s="36"/>
      <c r="W125" s="36"/>
    </row>
    <row r="126" spans="1:23" ht="13" x14ac:dyDescent="0.3">
      <c r="A126" s="36"/>
      <c r="G126" s="36"/>
      <c r="W126" s="36"/>
    </row>
  </sheetData>
  <sheetProtection algorithmName="SHA-512" hashValue="4sDuuyLC/TadwDirZ2CH3HR1cvWbccT9hdSxucJ3ivPif+rNeNDFl6yDJ5ssf+0Iy2cIxmaNadQUjtPsVmBFcw==" saltValue="WdBvM1735qeDfg4lZgT/p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7:Q77"/>
    <mergeCell ref="R77:S77"/>
    <mergeCell ref="T77:U77"/>
    <mergeCell ref="V77:W77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6" max="16383" man="1"/>
    <brk id="9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DCFEB63-F459-4FCE-B2CE-9292E106BCCE}"/>
</file>

<file path=customXml/itemProps2.xml><?xml version="1.0" encoding="utf-8"?>
<ds:datastoreItem xmlns:ds="http://schemas.openxmlformats.org/officeDocument/2006/customXml" ds:itemID="{4DB74A99-6B7C-4B40-9D26-BCB775429BB9}"/>
</file>

<file path=customXml/itemProps3.xml><?xml version="1.0" encoding="utf-8"?>
<ds:datastoreItem xmlns:ds="http://schemas.openxmlformats.org/officeDocument/2006/customXml" ds:itemID="{8490D592-BC29-4B6A-AEE8-9A14E665CC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2026-02-06T09:17:03Z</dcterms:created>
  <dcterms:modified xsi:type="dcterms:W3CDTF">2026-02-06T09:20:55Z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